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ИПР 2023\УЧЕТЫ 522-ФЗ\Паспорта\"/>
    </mc:Choice>
  </mc:AlternateContent>
  <bookViews>
    <workbookView xWindow="0" yWindow="0" windowWidth="28800" windowHeight="12000"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externalReferences>
    <externalReference r:id="rId15"/>
    <externalReference r:id="rId16"/>
    <externalReference r:id="rId17"/>
    <externalReference r:id="rId18"/>
    <externalReference r:id="rId19"/>
    <externalReference r:id="rId20"/>
    <externalReference r:id="rId21"/>
  </externalReferences>
  <definedNames>
    <definedName name="__123Graph_AGRAPH1" localSheetId="13" hidden="1">'[1]на 1 тут'!#REF!</definedName>
    <definedName name="__123Graph_AGRAPH1" hidden="1">'[1]на 1 тут'!#REF!</definedName>
    <definedName name="__123Graph_AGRAPH2" localSheetId="13" hidden="1">'[1]на 1 тут'!#REF!</definedName>
    <definedName name="__123Graph_AGRAPH2" hidden="1">'[1]на 1 тут'!#REF!</definedName>
    <definedName name="__123Graph_BGRAPH1" localSheetId="13" hidden="1">'[1]на 1 тут'!#REF!</definedName>
    <definedName name="__123Graph_BGRAPH1" hidden="1">'[1]на 1 тут'!#REF!</definedName>
    <definedName name="__123Graph_BGRAPH2" localSheetId="13" hidden="1">'[1]на 1 тут'!#REF!</definedName>
    <definedName name="__123Graph_BGRAPH2" hidden="1">'[1]на 1 тут'!#REF!</definedName>
    <definedName name="__123Graph_CGRAPH1" localSheetId="13" hidden="1">'[1]на 1 тут'!#REF!</definedName>
    <definedName name="__123Graph_CGRAPH1" hidden="1">'[1]на 1 тут'!#REF!</definedName>
    <definedName name="__123Graph_CGRAPH2" localSheetId="13" hidden="1">'[1]на 1 тут'!#REF!</definedName>
    <definedName name="__123Graph_CGRAPH2" hidden="1">'[1]на 1 тут'!#REF!</definedName>
    <definedName name="__123Graph_LBL_AGRAPH1" localSheetId="13" hidden="1">'[1]на 1 тут'!#REF!</definedName>
    <definedName name="__123Graph_LBL_AGRAPH1" hidden="1">'[1]на 1 тут'!#REF!</definedName>
    <definedName name="__123Graph_XGRAPH1" localSheetId="13" hidden="1">'[1]на 1 тут'!#REF!</definedName>
    <definedName name="__123Graph_XGRAPH1" hidden="1">'[1]на 1 тут'!#REF!</definedName>
    <definedName name="__123Graph_XGRAPH2" localSheetId="13" hidden="1">'[1]на 1 тут'!#REF!</definedName>
    <definedName name="__123Graph_XGRAPH2" hidden="1">'[1]на 1 тут'!#REF!</definedName>
    <definedName name="_Order1" hidden="1">255</definedName>
    <definedName name="_Sort" localSheetId="13" hidden="1">#REF!</definedName>
    <definedName name="_Sort" hidden="1">#REF!</definedName>
    <definedName name="anscount" hidden="1">1</definedName>
    <definedName name="bfd" localSheetId="13" hidden="1">{#N/A,#N/A,TRUE,"Лист1";#N/A,#N/A,TRUE,"Лист2";#N/A,#N/A,TRUE,"Лист3"}</definedName>
    <definedName name="bfd" hidden="1">{#N/A,#N/A,TRUE,"Лист1";#N/A,#N/A,TRUE,"Лист2";#N/A,#N/A,TRUE,"Лист3"}</definedName>
    <definedName name="bghjjjjjjjjjjjjjjjjjj" localSheetId="13" hidden="1">{#N/A,#N/A,TRUE,"Лист1";#N/A,#N/A,TRUE,"Лист2";#N/A,#N/A,TRUE,"Лист3"}</definedName>
    <definedName name="bghjjjjjjjjjjjjjjjjjj" hidden="1">{#N/A,#N/A,TRUE,"Лист1";#N/A,#N/A,TRUE,"Лист2";#N/A,#N/A,TRUE,"Лист3"}</definedName>
    <definedName name="bghvgvvvvvvvvvvvvvvvvv" localSheetId="13" hidden="1">{#N/A,#N/A,TRUE,"Лист1";#N/A,#N/A,TRUE,"Лист2";#N/A,#N/A,TRUE,"Лист3"}</definedName>
    <definedName name="bghvgvvvvvvvvvvvvvvvvv" hidden="1">{#N/A,#N/A,TRUE,"Лист1";#N/A,#N/A,TRUE,"Лист2";#N/A,#N/A,TRUE,"Лист3"}</definedName>
    <definedName name="bn" localSheetId="13"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3" hidden="1">{#N/A,#N/A,TRUE,"Лист1";#N/A,#N/A,TRUE,"Лист2";#N/A,#N/A,TRUE,"Лист3"}</definedName>
    <definedName name="bvbvffffffffffff" hidden="1">{#N/A,#N/A,TRUE,"Лист1";#N/A,#N/A,TRUE,"Лист2";#N/A,#N/A,TRUE,"Лист3"}</definedName>
    <definedName name="bvdfdssssssssssssssss" localSheetId="13" hidden="1">{#N/A,#N/A,TRUE,"Лист1";#N/A,#N/A,TRUE,"Лист2";#N/A,#N/A,TRUE,"Лист3"}</definedName>
    <definedName name="bvdfdssssssssssssssss" hidden="1">{#N/A,#N/A,TRUE,"Лист1";#N/A,#N/A,TRUE,"Лист2";#N/A,#N/A,TRUE,"Лист3"}</definedName>
    <definedName name="bvffffffffffffffffff" localSheetId="13" hidden="1">{#N/A,#N/A,TRUE,"Лист1";#N/A,#N/A,TRUE,"Лист2";#N/A,#N/A,TRUE,"Лист3"}</definedName>
    <definedName name="bvffffffffffffffffff" hidden="1">{#N/A,#N/A,TRUE,"Лист1";#N/A,#N/A,TRUE,"Лист2";#N/A,#N/A,TRUE,"Лист3"}</definedName>
    <definedName name="bvggggggggggggggg" localSheetId="13" hidden="1">{#N/A,#N/A,TRUE,"Лист1";#N/A,#N/A,TRUE,"Лист2";#N/A,#N/A,TRUE,"Лист3"}</definedName>
    <definedName name="bvggggggggggggggg" hidden="1">{#N/A,#N/A,TRUE,"Лист1";#N/A,#N/A,TRUE,"Лист2";#N/A,#N/A,TRUE,"Лист3"}</definedName>
    <definedName name="cxvvvvvvvvvvvvvvvvvvv" localSheetId="13" hidden="1">{#N/A,#N/A,TRUE,"Лист1";#N/A,#N/A,TRUE,"Лист2";#N/A,#N/A,TRUE,"Лист3"}</definedName>
    <definedName name="cxvvvvvvvvvvvvvvvvvvv" hidden="1">{#N/A,#N/A,TRUE,"Лист1";#N/A,#N/A,TRUE,"Лист2";#N/A,#N/A,TRUE,"Лист3"}</definedName>
    <definedName name="dsfgdghjhg" localSheetId="13" hidden="1">{#N/A,#N/A,TRUE,"Лист1";#N/A,#N/A,TRUE,"Лист2";#N/A,#N/A,TRUE,"Лист3"}</definedName>
    <definedName name="dsfgdghjhg" hidden="1">{#N/A,#N/A,TRUE,"Лист1";#N/A,#N/A,TRUE,"Лист2";#N/A,#N/A,TRUE,"Лист3"}</definedName>
    <definedName name="errttuyiuy" localSheetId="13" hidden="1">{#N/A,#N/A,TRUE,"Лист1";#N/A,#N/A,TRUE,"Лист2";#N/A,#N/A,TRUE,"Лист3"}</definedName>
    <definedName name="errttuyiuy" hidden="1">{#N/A,#N/A,TRUE,"Лист1";#N/A,#N/A,TRUE,"Лист2";#N/A,#N/A,TRUE,"Лист3"}</definedName>
    <definedName name="errytyutiuyg" localSheetId="13" hidden="1">{#N/A,#N/A,TRUE,"Лист1";#N/A,#N/A,TRUE,"Лист2";#N/A,#N/A,TRUE,"Лист3"}</definedName>
    <definedName name="errytyutiuyg" hidden="1">{#N/A,#N/A,TRUE,"Лист1";#N/A,#N/A,TRUE,"Лист2";#N/A,#N/A,TRUE,"Лист3"}</definedName>
    <definedName name="esdsfdfgh" localSheetId="13" hidden="1">{#N/A,#N/A,TRUE,"Лист1";#N/A,#N/A,TRUE,"Лист2";#N/A,#N/A,TRUE,"Лист3"}</definedName>
    <definedName name="esdsfdfgh" hidden="1">{#N/A,#N/A,TRUE,"Лист1";#N/A,#N/A,TRUE,"Лист2";#N/A,#N/A,TRUE,"Лист3"}</definedName>
    <definedName name="etrytru" localSheetId="13" hidden="1">{#N/A,#N/A,TRUE,"Лист1";#N/A,#N/A,TRUE,"Лист2";#N/A,#N/A,TRUE,"Лист3"}</definedName>
    <definedName name="etrytru" hidden="1">{#N/A,#N/A,TRUE,"Лист1";#N/A,#N/A,TRUE,"Лист2";#N/A,#N/A,TRUE,"Лист3"}</definedName>
    <definedName name="ewrtertuyt" localSheetId="13" hidden="1">{#N/A,#N/A,TRUE,"Лист1";#N/A,#N/A,TRUE,"Лист2";#N/A,#N/A,TRUE,"Лист3"}</definedName>
    <definedName name="ewrtertuyt" hidden="1">{#N/A,#N/A,TRUE,"Лист1";#N/A,#N/A,TRUE,"Лист2";#N/A,#N/A,TRUE,"Лист3"}</definedName>
    <definedName name="fdfccgh" localSheetId="13" hidden="1">{#N/A,#N/A,TRUE,"Лист1";#N/A,#N/A,TRUE,"Лист2";#N/A,#N/A,TRUE,"Лист3"}</definedName>
    <definedName name="fdfccgh" hidden="1">{#N/A,#N/A,TRUE,"Лист1";#N/A,#N/A,TRUE,"Лист2";#N/A,#N/A,TRUE,"Лист3"}</definedName>
    <definedName name="fdfggghgjh" localSheetId="13" hidden="1">{#N/A,#N/A,TRUE,"Лист1";#N/A,#N/A,TRUE,"Лист2";#N/A,#N/A,TRUE,"Лист3"}</definedName>
    <definedName name="fdfggghgjh" hidden="1">{#N/A,#N/A,TRUE,"Лист1";#N/A,#N/A,TRUE,"Лист2";#N/A,#N/A,TRUE,"Лист3"}</definedName>
    <definedName name="fgghfhghj" localSheetId="13" hidden="1">{#N/A,#N/A,TRUE,"Лист1";#N/A,#N/A,TRUE,"Лист2";#N/A,#N/A,TRUE,"Лист3"}</definedName>
    <definedName name="fgghfhghj" hidden="1">{#N/A,#N/A,TRUE,"Лист1";#N/A,#N/A,TRUE,"Лист2";#N/A,#N/A,TRUE,"Лист3"}</definedName>
    <definedName name="fghghjk" localSheetId="13" hidden="1">{#N/A,#N/A,TRUE,"Лист1";#N/A,#N/A,TRUE,"Лист2";#N/A,#N/A,TRUE,"Лист3"}</definedName>
    <definedName name="fghghjk" hidden="1">{#N/A,#N/A,TRUE,"Лист1";#N/A,#N/A,TRUE,"Лист2";#N/A,#N/A,TRUE,"Лист3"}</definedName>
    <definedName name="fhghgjh" localSheetId="13" hidden="1">{#N/A,#N/A,TRUE,"Лист1";#N/A,#N/A,TRUE,"Лист2";#N/A,#N/A,TRUE,"Лист3"}</definedName>
    <definedName name="fhghgjh" hidden="1">{#N/A,#N/A,TRUE,"Лист1";#N/A,#N/A,TRUE,"Лист2";#N/A,#N/A,TRUE,"Лист3"}</definedName>
    <definedName name="gffffffffffffff" localSheetId="13" hidden="1">{#N/A,#N/A,TRUE,"Лист1";#N/A,#N/A,TRUE,"Лист2";#N/A,#N/A,TRUE,"Лист3"}</definedName>
    <definedName name="gffffffffffffff" hidden="1">{#N/A,#N/A,TRUE,"Лист1";#N/A,#N/A,TRUE,"Лист2";#N/A,#N/A,TRUE,"Лист3"}</definedName>
    <definedName name="gfgffdssssssssssssss" localSheetId="13" hidden="1">{#N/A,#N/A,TRUE,"Лист1";#N/A,#N/A,TRUE,"Лист2";#N/A,#N/A,TRUE,"Лист3"}</definedName>
    <definedName name="gfgffdssssssssssssss" hidden="1">{#N/A,#N/A,TRUE,"Лист1";#N/A,#N/A,TRUE,"Лист2";#N/A,#N/A,TRUE,"Лист3"}</definedName>
    <definedName name="gfgfhgfhhhhhhhhhhhhhhhhh" localSheetId="13" hidden="1">{#N/A,#N/A,TRUE,"Лист1";#N/A,#N/A,TRUE,"Лист2";#N/A,#N/A,TRUE,"Лист3"}</definedName>
    <definedName name="gfgfhgfhhhhhhhhhhhhhhhhh" hidden="1">{#N/A,#N/A,TRUE,"Лист1";#N/A,#N/A,TRUE,"Лист2";#N/A,#N/A,TRUE,"Лист3"}</definedName>
    <definedName name="gggggggggggg" localSheetId="13" hidden="1">{#N/A,#N/A,TRUE,"Лист1";#N/A,#N/A,TRUE,"Лист2";#N/A,#N/A,TRUE,"Лист3"}</definedName>
    <definedName name="gggggggggggg" hidden="1">{#N/A,#N/A,TRUE,"Лист1";#N/A,#N/A,TRUE,"Лист2";#N/A,#N/A,TRUE,"Лист3"}</definedName>
    <definedName name="ggggggggggggggggg" localSheetId="13" hidden="1">{#N/A,#N/A,TRUE,"Лист1";#N/A,#N/A,TRUE,"Лист2";#N/A,#N/A,TRUE,"Лист3"}</definedName>
    <definedName name="ggggggggggggggggg" hidden="1">{#N/A,#N/A,TRUE,"Лист1";#N/A,#N/A,TRUE,"Лист2";#N/A,#N/A,TRUE,"Лист3"}</definedName>
    <definedName name="ghg" localSheetId="13" hidden="1">{#N/A,#N/A,FALSE,"Себестоимсть-97"}</definedName>
    <definedName name="ghg" hidden="1">{#N/A,#N/A,FALSE,"Себестоимсть-97"}</definedName>
    <definedName name="ghghgy" localSheetId="13" hidden="1">{#N/A,#N/A,TRUE,"Лист1";#N/A,#N/A,TRUE,"Лист2";#N/A,#N/A,TRUE,"Лист3"}</definedName>
    <definedName name="ghghgy" hidden="1">{#N/A,#N/A,TRUE,"Лист1";#N/A,#N/A,TRUE,"Лист2";#N/A,#N/A,TRUE,"Лист3"}</definedName>
    <definedName name="grdtrgcfg" localSheetId="13" hidden="1">{#N/A,#N/A,TRUE,"Лист1";#N/A,#N/A,TRUE,"Лист2";#N/A,#N/A,TRUE,"Лист3"}</definedName>
    <definedName name="grdtrgcfg" hidden="1">{#N/A,#N/A,TRUE,"Лист1";#N/A,#N/A,TRUE,"Лист2";#N/A,#N/A,TRUE,"Лист3"}</definedName>
    <definedName name="hgffgddfd" localSheetId="13" hidden="1">{#N/A,#N/A,TRUE,"Лист1";#N/A,#N/A,TRUE,"Лист2";#N/A,#N/A,TRUE,"Лист3"}</definedName>
    <definedName name="hgffgddfd" hidden="1">{#N/A,#N/A,TRUE,"Лист1";#N/A,#N/A,TRUE,"Лист2";#N/A,#N/A,TRUE,"Лист3"}</definedName>
    <definedName name="hhh" localSheetId="13" hidden="1">{#N/A,#N/A,TRUE,"Лист1";#N/A,#N/A,TRUE,"Лист2";#N/A,#N/A,TRUE,"Лист3"}</definedName>
    <definedName name="hhh" hidden="1">{#N/A,#N/A,TRUE,"Лист1";#N/A,#N/A,TRUE,"Лист2";#N/A,#N/A,TRUE,"Лист3"}</definedName>
    <definedName name="hhhhhthhhhthhth" localSheetId="13" hidden="1">{#N/A,#N/A,TRUE,"Лист1";#N/A,#N/A,TRUE,"Лист2";#N/A,#N/A,TRUE,"Лист3"}</definedName>
    <definedName name="hhhhhthhhhthhth" hidden="1">{#N/A,#N/A,TRUE,"Лист1";#N/A,#N/A,TRUE,"Лист2";#N/A,#N/A,TRUE,"Лист3"}</definedName>
    <definedName name="hyghggggggggggggggg" localSheetId="13" hidden="1">{#N/A,#N/A,TRUE,"Лист1";#N/A,#N/A,TRUE,"Лист2";#N/A,#N/A,TRUE,"Лист3"}</definedName>
    <definedName name="hyghggggggggggggggg" hidden="1">{#N/A,#N/A,TRUE,"Лист1";#N/A,#N/A,TRUE,"Лист2";#N/A,#N/A,TRUE,"Лист3"}</definedName>
    <definedName name="iuiiiiiiiiiiiiiiiiii" localSheetId="13" hidden="1">{#N/A,#N/A,TRUE,"Лист1";#N/A,#N/A,TRUE,"Лист2";#N/A,#N/A,TRUE,"Лист3"}</definedName>
    <definedName name="iuiiiiiiiiiiiiiiiiii" hidden="1">{#N/A,#N/A,TRUE,"Лист1";#N/A,#N/A,TRUE,"Лист2";#N/A,#N/A,TRUE,"Лист3"}</definedName>
    <definedName name="iuiytyyfdg" localSheetId="13" hidden="1">{#N/A,#N/A,TRUE,"Лист1";#N/A,#N/A,TRUE,"Лист2";#N/A,#N/A,TRUE,"Лист3"}</definedName>
    <definedName name="iuiytyyfdg" hidden="1">{#N/A,#N/A,TRUE,"Лист1";#N/A,#N/A,TRUE,"Лист2";#N/A,#N/A,TRUE,"Лист3"}</definedName>
    <definedName name="iukjjjjjjjjjjjj" localSheetId="13" hidden="1">{#N/A,#N/A,TRUE,"Лист1";#N/A,#N/A,TRUE,"Лист2";#N/A,#N/A,TRUE,"Лист3"}</definedName>
    <definedName name="iukjjjjjjjjjjjj" hidden="1">{#N/A,#N/A,TRUE,"Лист1";#N/A,#N/A,TRUE,"Лист2";#N/A,#N/A,TRUE,"Лист3"}</definedName>
    <definedName name="iyuuytvt" localSheetId="13" hidden="1">{#N/A,#N/A,TRUE,"Лист1";#N/A,#N/A,TRUE,"Лист2";#N/A,#N/A,TRUE,"Лист3"}</definedName>
    <definedName name="iyuuytvt" hidden="1">{#N/A,#N/A,TRUE,"Лист1";#N/A,#N/A,TRUE,"Лист2";#N/A,#N/A,TRUE,"Лист3"}</definedName>
    <definedName name="jhfgfs" localSheetId="13" hidden="1">{#N/A,#N/A,TRUE,"Лист1";#N/A,#N/A,TRUE,"Лист2";#N/A,#N/A,TRUE,"Лист3"}</definedName>
    <definedName name="jhfgfs" hidden="1">{#N/A,#N/A,TRUE,"Лист1";#N/A,#N/A,TRUE,"Лист2";#N/A,#N/A,TRUE,"Лист3"}</definedName>
    <definedName name="jhfghgfgfgfdfs" localSheetId="13" hidden="1">{#N/A,#N/A,TRUE,"Лист1";#N/A,#N/A,TRUE,"Лист2";#N/A,#N/A,TRUE,"Лист3"}</definedName>
    <definedName name="jhfghgfgfgfdfs" hidden="1">{#N/A,#N/A,TRUE,"Лист1";#N/A,#N/A,TRUE,"Лист2";#N/A,#N/A,TRUE,"Лист3"}</definedName>
    <definedName name="jhjytyyyyyyyyyyyyyyyy" localSheetId="13" hidden="1">{#N/A,#N/A,TRUE,"Лист1";#N/A,#N/A,TRUE,"Лист2";#N/A,#N/A,TRUE,"Лист3"}</definedName>
    <definedName name="jhjytyyyyyyyyyyyyyyyy" hidden="1">{#N/A,#N/A,TRUE,"Лист1";#N/A,#N/A,TRUE,"Лист2";#N/A,#N/A,TRUE,"Лист3"}</definedName>
    <definedName name="jhtjgyt" localSheetId="13" hidden="1">{#N/A,#N/A,TRUE,"Лист1";#N/A,#N/A,TRUE,"Лист2";#N/A,#N/A,TRUE,"Лист3"}</definedName>
    <definedName name="jhtjgyt" hidden="1">{#N/A,#N/A,TRUE,"Лист1";#N/A,#N/A,TRUE,"Лист2";#N/A,#N/A,TRUE,"Лист3"}</definedName>
    <definedName name="jkhffddds" localSheetId="13" hidden="1">{#N/A,#N/A,TRUE,"Лист1";#N/A,#N/A,TRUE,"Лист2";#N/A,#N/A,TRUE,"Лист3"}</definedName>
    <definedName name="jkhffddds" hidden="1">{#N/A,#N/A,TRUE,"Лист1";#N/A,#N/A,TRUE,"Лист2";#N/A,#N/A,TRUE,"Лист3"}</definedName>
    <definedName name="jkkjhgj" localSheetId="13" hidden="1">{#N/A,#N/A,TRUE,"Лист1";#N/A,#N/A,TRUE,"Лист2";#N/A,#N/A,TRUE,"Лист3"}</definedName>
    <definedName name="jkkjhgj" hidden="1">{#N/A,#N/A,TRUE,"Лист1";#N/A,#N/A,TRUE,"Лист2";#N/A,#N/A,TRUE,"Лист3"}</definedName>
    <definedName name="jnkjjjjjjjjjjjjjjjjjjjj" localSheetId="13" hidden="1">{#N/A,#N/A,TRUE,"Лист1";#N/A,#N/A,TRUE,"Лист2";#N/A,#N/A,TRUE,"Лист3"}</definedName>
    <definedName name="jnkjjjjjjjjjjjjjjjjjjjj" hidden="1">{#N/A,#N/A,TRUE,"Лист1";#N/A,#N/A,TRUE,"Лист2";#N/A,#N/A,TRUE,"Лист3"}</definedName>
    <definedName name="juhghg" localSheetId="13" hidden="1">{#N/A,#N/A,TRUE,"Лист1";#N/A,#N/A,TRUE,"Лист2";#N/A,#N/A,TRUE,"Лист3"}</definedName>
    <definedName name="juhghg" hidden="1">{#N/A,#N/A,TRUE,"Лист1";#N/A,#N/A,TRUE,"Лист2";#N/A,#N/A,TRUE,"Лист3"}</definedName>
    <definedName name="jyuytvbyvtvfr" localSheetId="13" hidden="1">{#N/A,#N/A,TRUE,"Лист1";#N/A,#N/A,TRUE,"Лист2";#N/A,#N/A,TRUE,"Лист3"}</definedName>
    <definedName name="jyuytvbyvtvfr" hidden="1">{#N/A,#N/A,TRUE,"Лист1";#N/A,#N/A,TRUE,"Лист2";#N/A,#N/A,TRUE,"Лист3"}</definedName>
    <definedName name="khjkhjghf" localSheetId="13" hidden="1">{#N/A,#N/A,TRUE,"Лист1";#N/A,#N/A,TRUE,"Лист2";#N/A,#N/A,TRUE,"Лист3"}</definedName>
    <definedName name="khjkhjghf" hidden="1">{#N/A,#N/A,TRUE,"Лист1";#N/A,#N/A,TRUE,"Лист2";#N/A,#N/A,TRUE,"Лист3"}</definedName>
    <definedName name="kj" localSheetId="13" hidden="1">{#N/A,#N/A,TRUE,"Лист1";#N/A,#N/A,TRUE,"Лист2";#N/A,#N/A,TRUE,"Лист3"}</definedName>
    <definedName name="kj" hidden="1">{#N/A,#N/A,TRUE,"Лист1";#N/A,#N/A,TRUE,"Лист2";#N/A,#N/A,TRUE,"Лист3"}</definedName>
    <definedName name="kjhvvvvvvvvvvvvvvvvv" localSheetId="13" hidden="1">{#N/A,#N/A,TRUE,"Лист1";#N/A,#N/A,TRUE,"Лист2";#N/A,#N/A,TRUE,"Лист3"}</definedName>
    <definedName name="kjhvvvvvvvvvvvvvvvvv" hidden="1">{#N/A,#N/A,TRUE,"Лист1";#N/A,#N/A,TRUE,"Лист2";#N/A,#N/A,TRUE,"Лист3"}</definedName>
    <definedName name="kjjjjjhhhhhhhhhhhhh" localSheetId="13" hidden="1">{#N/A,#N/A,TRUE,"Лист1";#N/A,#N/A,TRUE,"Лист2";#N/A,#N/A,TRUE,"Лист3"}</definedName>
    <definedName name="kjjjjjhhhhhhhhhhhhh" hidden="1">{#N/A,#N/A,TRUE,"Лист1";#N/A,#N/A,TRUE,"Лист2";#N/A,#N/A,TRUE,"Лист3"}</definedName>
    <definedName name="kjkhjkjhgh" localSheetId="13" hidden="1">{#N/A,#N/A,TRUE,"Лист1";#N/A,#N/A,TRUE,"Лист2";#N/A,#N/A,TRUE,"Лист3"}</definedName>
    <definedName name="kjkhjkjhgh" hidden="1">{#N/A,#N/A,TRUE,"Лист1";#N/A,#N/A,TRUE,"Лист2";#N/A,#N/A,TRUE,"Лист3"}</definedName>
    <definedName name="kjkjhjhjhghgf" localSheetId="13" hidden="1">{#N/A,#N/A,TRUE,"Лист1";#N/A,#N/A,TRUE,"Лист2";#N/A,#N/A,TRUE,"Лист3"}</definedName>
    <definedName name="kjkjhjhjhghgf" hidden="1">{#N/A,#N/A,TRUE,"Лист1";#N/A,#N/A,TRUE,"Лист2";#N/A,#N/A,TRUE,"Лист3"}</definedName>
    <definedName name="kljhjkghv" localSheetId="13" hidden="1">{#N/A,#N/A,TRUE,"Лист1";#N/A,#N/A,TRUE,"Лист2";#N/A,#N/A,TRUE,"Лист3"}</definedName>
    <definedName name="kljhjkghv" hidden="1">{#N/A,#N/A,TRUE,"Лист1";#N/A,#N/A,TRUE,"Лист2";#N/A,#N/A,TRUE,"Лист3"}</definedName>
    <definedName name="klljjjhjgghf" localSheetId="13" hidden="1">{#N/A,#N/A,TRUE,"Лист1";#N/A,#N/A,TRUE,"Лист2";#N/A,#N/A,TRUE,"Лист3"}</definedName>
    <definedName name="klljjjhjgghf" hidden="1">{#N/A,#N/A,TRUE,"Лист1";#N/A,#N/A,TRUE,"Лист2";#N/A,#N/A,TRUE,"Лист3"}</definedName>
    <definedName name="likuih" localSheetId="13" hidden="1">{#N/A,#N/A,TRUE,"Лист1";#N/A,#N/A,TRUE,"Лист2";#N/A,#N/A,TRUE,"Лист3"}</definedName>
    <definedName name="likuih" hidden="1">{#N/A,#N/A,TRUE,"Лист1";#N/A,#N/A,TRUE,"Лист2";#N/A,#N/A,TRUE,"Лист3"}</definedName>
    <definedName name="lkkljhhggtg" localSheetId="13" hidden="1">{#N/A,#N/A,TRUE,"Лист1";#N/A,#N/A,TRUE,"Лист2";#N/A,#N/A,TRUE,"Лист3"}</definedName>
    <definedName name="lkkljhhggtg" hidden="1">{#N/A,#N/A,TRUE,"Лист1";#N/A,#N/A,TRUE,"Лист2";#N/A,#N/A,TRUE,"Лист3"}</definedName>
    <definedName name="lkljkjhjhggfdgf" localSheetId="13" hidden="1">{#N/A,#N/A,TRUE,"Лист1";#N/A,#N/A,TRUE,"Лист2";#N/A,#N/A,TRUE,"Лист3"}</definedName>
    <definedName name="lkljkjhjhggfdgf" hidden="1">{#N/A,#N/A,TRUE,"Лист1";#N/A,#N/A,TRUE,"Лист2";#N/A,#N/A,TRUE,"Лист3"}</definedName>
    <definedName name="mhyt" localSheetId="13" hidden="1">{#N/A,#N/A,TRUE,"Лист1";#N/A,#N/A,TRUE,"Лист2";#N/A,#N/A,TRUE,"Лист3"}</definedName>
    <definedName name="mhyt" hidden="1">{#N/A,#N/A,TRUE,"Лист1";#N/A,#N/A,TRUE,"Лист2";#N/A,#N/A,TRUE,"Лист3"}</definedName>
    <definedName name="mjhuiy" localSheetId="13" hidden="1">{#N/A,#N/A,TRUE,"Лист1";#N/A,#N/A,TRUE,"Лист2";#N/A,#N/A,TRUE,"Лист3"}</definedName>
    <definedName name="mjhuiy" hidden="1">{#N/A,#N/A,TRUE,"Лист1";#N/A,#N/A,TRUE,"Лист2";#N/A,#N/A,TRUE,"Лист3"}</definedName>
    <definedName name="mmm" localSheetId="13" hidden="1">{#N/A,#N/A,FALSE,"Себестоимсть-97"}</definedName>
    <definedName name="mmm" hidden="1">{#N/A,#N/A,FALSE,"Себестоимсть-97"}</definedName>
    <definedName name="mnnjjjjjjjjjjjjj" localSheetId="13" hidden="1">{#N/A,#N/A,TRUE,"Лист1";#N/A,#N/A,TRUE,"Лист2";#N/A,#N/A,TRUE,"Лист3"}</definedName>
    <definedName name="mnnjjjjjjjjjjjjj" hidden="1">{#N/A,#N/A,TRUE,"Лист1";#N/A,#N/A,TRUE,"Лист2";#N/A,#N/A,TRUE,"Лист3"}</definedName>
    <definedName name="nbbvgf" localSheetId="13" hidden="1">{#N/A,#N/A,TRUE,"Лист1";#N/A,#N/A,TRUE,"Лист2";#N/A,#N/A,TRUE,"Лист3"}</definedName>
    <definedName name="nbbvgf" hidden="1">{#N/A,#N/A,TRUE,"Лист1";#N/A,#N/A,TRUE,"Лист2";#N/A,#N/A,TRUE,"Лист3"}</definedName>
    <definedName name="nbvgggggggggggggggggg" localSheetId="13" hidden="1">{#N/A,#N/A,TRUE,"Лист1";#N/A,#N/A,TRUE,"Лист2";#N/A,#N/A,TRUE,"Лист3"}</definedName>
    <definedName name="nbvgggggggggggggggggg" hidden="1">{#N/A,#N/A,TRUE,"Лист1";#N/A,#N/A,TRUE,"Лист2";#N/A,#N/A,TRUE,"Лист3"}</definedName>
    <definedName name="nhguy" localSheetId="13" hidden="1">{#N/A,#N/A,TRUE,"Лист1";#N/A,#N/A,TRUE,"Лист2";#N/A,#N/A,TRUE,"Лист3"}</definedName>
    <definedName name="nhguy" hidden="1">{#N/A,#N/A,TRUE,"Лист1";#N/A,#N/A,TRUE,"Лист2";#N/A,#N/A,TRUE,"Лист3"}</definedName>
    <definedName name="njkhgjhghfhg" localSheetId="13" hidden="1">{#N/A,#N/A,TRUE,"Лист1";#N/A,#N/A,TRUE,"Лист2";#N/A,#N/A,TRUE,"Лист3"}</definedName>
    <definedName name="njkhgjhghfhg" hidden="1">{#N/A,#N/A,TRUE,"Лист1";#N/A,#N/A,TRUE,"Лист2";#N/A,#N/A,TRUE,"Лист3"}</definedName>
    <definedName name="nnngggggggggggggggggggggggggg" localSheetId="13" hidden="1">{#N/A,#N/A,TRUE,"Лист1";#N/A,#N/A,TRUE,"Лист2";#N/A,#N/A,TRUE,"Лист3"}</definedName>
    <definedName name="nnngggggggggggggggggggggggggg" hidden="1">{#N/A,#N/A,TRUE,"Лист1";#N/A,#N/A,TRUE,"Лист2";#N/A,#N/A,TRUE,"Лист3"}</definedName>
    <definedName name="oijjjjjjjjjjjjjj" localSheetId="13" hidden="1">{#N/A,#N/A,TRUE,"Лист1";#N/A,#N/A,TRUE,"Лист2";#N/A,#N/A,TRUE,"Лист3"}</definedName>
    <definedName name="oijjjjjjjjjjjjjj" hidden="1">{#N/A,#N/A,TRUE,"Лист1";#N/A,#N/A,TRUE,"Лист2";#N/A,#N/A,TRUE,"Лист3"}</definedName>
    <definedName name="oikkkkkkkkkkkkkkkkkkkkkkk" localSheetId="13" hidden="1">{#N/A,#N/A,TRUE,"Лист1";#N/A,#N/A,TRUE,"Лист2";#N/A,#N/A,TRUE,"Лист3"}</definedName>
    <definedName name="oikkkkkkkkkkkkkkkkkkkkkkk" hidden="1">{#N/A,#N/A,TRUE,"Лист1";#N/A,#N/A,TRUE,"Лист2";#N/A,#N/A,TRUE,"Лист3"}</definedName>
    <definedName name="oilkkh" localSheetId="13" hidden="1">{#N/A,#N/A,TRUE,"Лист1";#N/A,#N/A,TRUE,"Лист2";#N/A,#N/A,TRUE,"Лист3"}</definedName>
    <definedName name="oilkkh" hidden="1">{#N/A,#N/A,TRUE,"Лист1";#N/A,#N/A,TRUE,"Лист2";#N/A,#N/A,TRUE,"Лист3"}</definedName>
    <definedName name="oiuuyyyyyyyyyyyyyyy" localSheetId="13" hidden="1">{#N/A,#N/A,TRUE,"Лист1";#N/A,#N/A,TRUE,"Лист2";#N/A,#N/A,TRUE,"Лист3"}</definedName>
    <definedName name="oiuuyyyyyyyyyyyyyyy" hidden="1">{#N/A,#N/A,TRUE,"Лист1";#N/A,#N/A,TRUE,"Лист2";#N/A,#N/A,TRUE,"Лист3"}</definedName>
    <definedName name="ojkjkhjgghfd" localSheetId="13" hidden="1">{#N/A,#N/A,TRUE,"Лист1";#N/A,#N/A,TRUE,"Лист2";#N/A,#N/A,TRUE,"Лист3"}</definedName>
    <definedName name="ojkjkhjgghfd" hidden="1">{#N/A,#N/A,TRUE,"Лист1";#N/A,#N/A,TRUE,"Лист2";#N/A,#N/A,TRUE,"Лист3"}</definedName>
    <definedName name="oopoooooooooooooooo" localSheetId="13" hidden="1">{#N/A,#N/A,TRUE,"Лист1";#N/A,#N/A,TRUE,"Лист2";#N/A,#N/A,TRUE,"Лист3"}</definedName>
    <definedName name="oopoooooooooooooooo" hidden="1">{#N/A,#N/A,TRUE,"Лист1";#N/A,#N/A,TRUE,"Лист2";#N/A,#N/A,TRUE,"Лист3"}</definedName>
    <definedName name="P1_dip" hidden="1">[2]База!$G$167:$G$172,[2]База!$G$174:$G$175,[2]База!$G$177:$G$180,[2]База!$G$182,[2]База!$G$184:$G$188,[2]База!$G$190,[2]База!$G$192:$G$194</definedName>
    <definedName name="P1_eso" hidden="1">[2]База!$G$167:$G$172,[2]База!$G$174:$G$175,[2]База!$G$177:$G$180,[2]База!$G$182,[2]База!$G$184:$G$188,[2]База!$G$190,[2]База!$G$192:$G$194</definedName>
    <definedName name="P1_ESO_PROT" localSheetId="13" hidden="1">#REF!,#REF!,#REF!,#REF!,#REF!,#REF!,#REF!,#REF!</definedName>
    <definedName name="P1_ESO_PROT" hidden="1">#REF!,#REF!,#REF!,#REF!,#REF!,#REF!,#REF!,#REF!</definedName>
    <definedName name="P1_net" hidden="1">[2]База!$G$118:$G$123,[2]База!$G$125:$G$126,[2]База!$G$128:$G$131,[2]База!$G$133,[2]База!$G$135:$G$139,[2]База!$G$141,[2]База!$G$143:$G$145</definedName>
    <definedName name="P1_SBT_PROT" localSheetId="13" hidden="1">#REF!,#REF!,#REF!,#REF!,#REF!,#REF!,#REF!</definedName>
    <definedName name="P1_SBT_PROT" hidden="1">#REF!,#REF!,#REF!,#REF!,#REF!,#REF!,#REF!</definedName>
    <definedName name="P1_SC22" localSheetId="13" hidden="1">#REF!,#REF!,#REF!,#REF!,#REF!,#REF!</definedName>
    <definedName name="P1_SC22" hidden="1">#REF!,#REF!,#REF!,#REF!,#REF!,#REF!</definedName>
    <definedName name="P1_SCOPE_16_PRT" hidden="1">[2]База!$E$15:$I$16,[2]База!$E$18:$I$20,[2]База!$E$23:$I$23,[2]База!$E$26:$I$26,[2]База!$E$29:$I$29,[2]База!$E$32:$I$32,[2]База!$E$35:$I$35,[2]База!$B$34,[2]База!$B$37</definedName>
    <definedName name="P1_SCOPE_17_PRT" hidden="1">[2]База!$E$13:$H$21,[2]База!$J$9:$J$11,[2]База!$J$13:$J$21,[2]База!$E$24:$H$26,[2]База!$E$28:$H$36,[2]База!$J$24:$M$26,[2]База!$J$28:$M$36,[2]База!$E$39:$H$41</definedName>
    <definedName name="P1_SCOPE_4_PRT" hidden="1">[2]База!$F$23:$I$23,[2]База!$F$25:$I$25,[2]База!$F$27:$I$31,[2]База!$K$14:$N$20,[2]База!$K$23:$N$23,[2]База!$K$25:$N$25,[2]База!$K$27:$N$31,[2]База!$P$14:$S$20,[2]База!$P$23:$S$23</definedName>
    <definedName name="P1_SCOPE_5_PRT" hidden="1">[2]База!$F$23:$I$23,[2]База!$F$25:$I$25,[2]База!$F$27:$I$31,[2]База!$K$14:$N$21,[2]База!$K$23:$N$23,[2]База!$K$25:$N$25,[2]База!$K$27:$N$31,[2]База!$P$14:$S$21,[2]База!$P$23:$S$23</definedName>
    <definedName name="P1_SCOPE_CORR" localSheetId="13" hidden="1">#REF!,#REF!,#REF!,#REF!,#REF!,#REF!,#REF!</definedName>
    <definedName name="P1_SCOPE_CORR" hidden="1">#REF!,#REF!,#REF!,#REF!,#REF!,#REF!,#REF!</definedName>
    <definedName name="P1_SCOPE_DOP" localSheetId="13" hidden="1">#REF!,#REF!,#REF!,#REF!,#REF!,#REF!</definedName>
    <definedName name="P1_SCOPE_DOP" hidden="1">#REF!,#REF!,#REF!,#REF!,#REF!,#REF!</definedName>
    <definedName name="P1_SCOPE_F1_PRT" hidden="1">[2]База!$D$74:$E$84,[2]База!$D$71:$E$72,[2]База!$D$66:$E$69,[2]База!$D$61:$E$64</definedName>
    <definedName name="P1_SCOPE_F2_PRT" hidden="1">[2]База!$G$56,[2]База!$E$55:$E$56,[2]База!$F$55:$G$55,[2]База!$D$55</definedName>
    <definedName name="P1_SCOPE_FLOAD" localSheetId="13" hidden="1">#REF!,#REF!,#REF!,#REF!,#REF!,#REF!</definedName>
    <definedName name="P1_SCOPE_FLOAD" hidden="1">#REF!,#REF!,#REF!,#REF!,#REF!,#REF!</definedName>
    <definedName name="P1_SCOPE_FRML" localSheetId="13" hidden="1">#REF!,#REF!,#REF!,#REF!,#REF!,#REF!</definedName>
    <definedName name="P1_SCOPE_FRML" hidden="1">#REF!,#REF!,#REF!,#REF!,#REF!,#REF!</definedName>
    <definedName name="P1_SCOPE_FST7" localSheetId="13" hidden="1">#REF!,#REF!,#REF!,#REF!,#REF!,#REF!</definedName>
    <definedName name="P1_SCOPE_FST7" hidden="1">#REF!,#REF!,#REF!,#REF!,#REF!,#REF!</definedName>
    <definedName name="P1_SCOPE_FULL_LOAD" localSheetId="13" hidden="1">#REF!,#REF!,#REF!,#REF!,#REF!,#REF!</definedName>
    <definedName name="P1_SCOPE_FULL_LOAD" hidden="1">#REF!,#REF!,#REF!,#REF!,#REF!,#REF!</definedName>
    <definedName name="P1_SCOPE_IND" localSheetId="13" hidden="1">#REF!,#REF!,#REF!,#REF!,#REF!,#REF!</definedName>
    <definedName name="P1_SCOPE_IND" hidden="1">#REF!,#REF!,#REF!,#REF!,#REF!,#REF!</definedName>
    <definedName name="P1_SCOPE_IND2" localSheetId="13" hidden="1">#REF!,#REF!,#REF!,#REF!,#REF!</definedName>
    <definedName name="P1_SCOPE_IND2" hidden="1">#REF!,#REF!,#REF!,#REF!,#REF!</definedName>
    <definedName name="P1_SCOPE_NET_DATE" localSheetId="13" hidden="1">#REF!,#REF!,#REF!,#REF!</definedName>
    <definedName name="P1_SCOPE_NET_DATE" hidden="1">#REF!,#REF!,#REF!,#REF!</definedName>
    <definedName name="P1_SCOPE_NET_NVV" localSheetId="13" hidden="1">#REF!,#REF!,#REF!,#REF!,#REF!,#REF!,#REF!</definedName>
    <definedName name="P1_SCOPE_NET_NVV" hidden="1">#REF!,#REF!,#REF!,#REF!,#REF!,#REF!,#REF!</definedName>
    <definedName name="P1_SCOPE_NOTIND" localSheetId="13" hidden="1">#REF!,#REF!,#REF!,#REF!,#REF!,#REF!</definedName>
    <definedName name="P1_SCOPE_NOTIND" hidden="1">#REF!,#REF!,#REF!,#REF!,#REF!,#REF!</definedName>
    <definedName name="P1_SCOPE_NotInd2" localSheetId="13" hidden="1">#REF!,#REF!,#REF!,#REF!,#REF!,#REF!,#REF!</definedName>
    <definedName name="P1_SCOPE_NotInd2" hidden="1">#REF!,#REF!,#REF!,#REF!,#REF!,#REF!,#REF!</definedName>
    <definedName name="P1_SCOPE_NotInd3" localSheetId="13" hidden="1">#REF!,#REF!,#REF!,#REF!,#REF!,#REF!,#REF!</definedName>
    <definedName name="P1_SCOPE_NotInd3" hidden="1">#REF!,#REF!,#REF!,#REF!,#REF!,#REF!,#REF!</definedName>
    <definedName name="P1_SCOPE_NotInt" localSheetId="13" hidden="1">#REF!,#REF!,#REF!,#REF!,#REF!,#REF!</definedName>
    <definedName name="P1_SCOPE_NotInt" hidden="1">#REF!,#REF!,#REF!,#REF!,#REF!,#REF!</definedName>
    <definedName name="P1_SCOPE_PER_PRT" hidden="1">[2]База!$H$15:$H$19,[2]База!$H$21:$H$25,[2]База!$J$14:$J$25,[2]База!$K$15:$K$19,[2]База!$K$21:$K$25</definedName>
    <definedName name="P1_SCOPE_REGS" localSheetId="13" hidden="1">#REF!,#REF!,#REF!,#REF!,#REF!</definedName>
    <definedName name="P1_SCOPE_REGS" hidden="1">#REF!,#REF!,#REF!,#REF!,#REF!</definedName>
    <definedName name="P1_SCOPE_SAVE2" localSheetId="13" hidden="1">#REF!,#REF!,#REF!,#REF!,#REF!,#REF!,#REF!</definedName>
    <definedName name="P1_SCOPE_SAVE2" hidden="1">#REF!,#REF!,#REF!,#REF!,#REF!,#REF!,#REF!</definedName>
    <definedName name="P1_SCOPE_SV_LD" localSheetId="13" hidden="1">#REF!,#REF!,#REF!,#REF!,#REF!,#REF!,#REF!</definedName>
    <definedName name="P1_SCOPE_SV_LD" hidden="1">#REF!,#REF!,#REF!,#REF!,#REF!,#REF!,#REF!</definedName>
    <definedName name="P1_SCOPE_SV_LD1" localSheetId="13" hidden="1">#REF!,#REF!,#REF!,#REF!,#REF!,#REF!,#REF!</definedName>
    <definedName name="P1_SCOPE_SV_LD1" hidden="1">#REF!,#REF!,#REF!,#REF!,#REF!,#REF!,#REF!</definedName>
    <definedName name="P1_SCOPE_SV_PRT" localSheetId="13" hidden="1">#REF!,#REF!,#REF!,#REF!,#REF!,#REF!,#REF!</definedName>
    <definedName name="P1_SCOPE_SV_PRT" hidden="1">#REF!,#REF!,#REF!,#REF!,#REF!,#REF!,#REF!</definedName>
    <definedName name="P1_SCOPE_SYS_SVOD" hidden="1">[3]Свод!$L$27:$N$37,[3]Свод!$L$39:$N$51,[3]Свод!$L$53:$N$66,[3]Свод!$L$68:$N$73,[3]Свод!$L$75:$N$89,[3]Свод!$L$91:$N$101,[3]Свод!$L$103:$N$111</definedName>
    <definedName name="P1_SCOPE_TAR" hidden="1">[3]Свод!$G$27:$AA$37,[3]Свод!$G$39:$AA$51,[3]Свод!$G$53:$AA$66,[3]Свод!$G$68:$AA$73,[3]Свод!$G$75:$AA$89,[3]Свод!$G$91:$AA$101,[3]Свод!$G$103:$AA$111</definedName>
    <definedName name="P1_SCOPE_TAR_OLD" hidden="1">[3]Свод!$H$27:$H$37,[3]Свод!$H$39:$H$51,[3]Свод!$H$53:$H$66,[3]Свод!$H$68:$H$73,[3]Свод!$H$75:$H$89,[3]Свод!$H$91:$H$101,[3]Свод!$H$103:$H$108</definedName>
    <definedName name="P1_SET_PROT" localSheetId="13" hidden="1">#REF!,#REF!,#REF!,#REF!,#REF!,#REF!,#REF!</definedName>
    <definedName name="P1_SET_PROT" hidden="1">#REF!,#REF!,#REF!,#REF!,#REF!,#REF!,#REF!</definedName>
    <definedName name="P1_SET_PRT" localSheetId="13" hidden="1">#REF!,#REF!,#REF!,#REF!,#REF!,#REF!,#REF!</definedName>
    <definedName name="P1_SET_PRT" hidden="1">#REF!,#REF!,#REF!,#REF!,#REF!,#REF!,#REF!</definedName>
    <definedName name="P1_T1_Protect" localSheetId="13" hidden="1">#REF!,#REF!,#REF!,#REF!,#REF!,#REF!</definedName>
    <definedName name="P1_T1_Protect" hidden="1">#REF!,#REF!,#REF!,#REF!,#REF!,#REF!</definedName>
    <definedName name="P1_T16_Protect" localSheetId="13" hidden="1">#REF!,#REF!,#REF!,#REF!,#REF!,#REF!,#REF!,#REF!</definedName>
    <definedName name="P1_T16_Protect" hidden="1">#REF!,#REF!,#REF!,#REF!,#REF!,#REF!,#REF!,#REF!</definedName>
    <definedName name="P1_T18.2_Protect" localSheetId="13" hidden="1">#REF!,#REF!,#REF!,#REF!,#REF!,#REF!,#REF!</definedName>
    <definedName name="P1_T18.2_Protect" hidden="1">#REF!,#REF!,#REF!,#REF!,#REF!,#REF!,#REF!</definedName>
    <definedName name="P1_T20_Protection" hidden="1">'[4]20'!$E$4:$H$4,'[4]20'!$E$13:$H$13,'[4]20'!$E$16:$H$17,'[4]20'!$E$19:$H$19,'[4]20'!$J$4:$M$4,'[4]20'!$J$8:$M$11,'[4]20'!$J$13:$M$13,'[4]20'!$J$16:$M$17,'[4]20'!$J$19:$M$19</definedName>
    <definedName name="P1_T4_Protect" localSheetId="13" hidden="1">#REF!,#REF!,#REF!,#REF!,#REF!,#REF!,#REF!,#REF!,#REF!</definedName>
    <definedName name="P1_T4_Protect" hidden="1">#REF!,#REF!,#REF!,#REF!,#REF!,#REF!,#REF!,#REF!,#REF!</definedName>
    <definedName name="P1_T6_Protect" localSheetId="13" hidden="1">#REF!,#REF!,#REF!,#REF!,#REF!,#REF!,#REF!,#REF!,#REF!</definedName>
    <definedName name="P1_T6_Protect" hidden="1">#REF!,#REF!,#REF!,#REF!,#REF!,#REF!,#REF!,#REF!,#REF!</definedName>
    <definedName name="P10_SCOPE_FULL_LOAD" localSheetId="13" hidden="1">#REF!,#REF!,#REF!,#REF!,#REF!,#REF!</definedName>
    <definedName name="P10_SCOPE_FULL_LOAD" hidden="1">#REF!,#REF!,#REF!,#REF!,#REF!,#REF!</definedName>
    <definedName name="P10_T1_Protect" localSheetId="13" hidden="1">#REF!,#REF!,#REF!,#REF!,#REF!</definedName>
    <definedName name="P10_T1_Protect" hidden="1">#REF!,#REF!,#REF!,#REF!,#REF!</definedName>
    <definedName name="P11_SCOPE_FULL_LOAD" localSheetId="13" hidden="1">#REF!,#REF!,#REF!,#REF!,#REF!</definedName>
    <definedName name="P11_SCOPE_FULL_LOAD" hidden="1">#REF!,#REF!,#REF!,#REF!,#REF!</definedName>
    <definedName name="P11_T1_Protect" localSheetId="13" hidden="1">#REF!,#REF!,#REF!,#REF!,#REF!</definedName>
    <definedName name="P11_T1_Protect" hidden="1">#REF!,#REF!,#REF!,#REF!,#REF!</definedName>
    <definedName name="P12_SCOPE_FULL_LOAD" localSheetId="13" hidden="1">#REF!,#REF!,#REF!,#REF!,#REF!,#REF!</definedName>
    <definedName name="P12_SCOPE_FULL_LOAD" hidden="1">#REF!,#REF!,#REF!,#REF!,#REF!,#REF!</definedName>
    <definedName name="P12_T1_Protect" localSheetId="13" hidden="1">#REF!,#REF!,#REF!,#REF!,#REF!</definedName>
    <definedName name="P12_T1_Protect" hidden="1">#REF!,#REF!,#REF!,#REF!,#REF!</definedName>
    <definedName name="P13_SCOPE_FULL_LOAD" localSheetId="13" hidden="1">#REF!,#REF!,#REF!,#REF!,#REF!,#REF!</definedName>
    <definedName name="P13_SCOPE_FULL_LOAD" hidden="1">#REF!,#REF!,#REF!,#REF!,#REF!,#REF!</definedName>
    <definedName name="P13_T1_Protect" localSheetId="13" hidden="1">#REF!,#REF!,#REF!,#REF!,#REF!</definedName>
    <definedName name="P13_T1_Protect" hidden="1">#REF!,#REF!,#REF!,#REF!,#REF!</definedName>
    <definedName name="P14_SCOPE_FULL_LOAD" localSheetId="13" hidden="1">#REF!,#REF!,#REF!,#REF!,#REF!,#REF!</definedName>
    <definedName name="P14_SCOPE_FULL_LOAD" hidden="1">#REF!,#REF!,#REF!,#REF!,#REF!,#REF!</definedName>
    <definedName name="P14_T1_Protect" localSheetId="13" hidden="1">#REF!,#REF!,#REF!,#REF!,#REF!</definedName>
    <definedName name="P14_T1_Protect" hidden="1">#REF!,#REF!,#REF!,#REF!,#REF!</definedName>
    <definedName name="P15_SCOPE_FULL_LOAD" localSheetId="13" hidden="1">#REF!,#REF!,#REF!,#REF!,#REF!,'Приложение 1'!P1_SCOPE_FULL_LOAD</definedName>
    <definedName name="P15_SCOPE_FULL_LOAD" hidden="1">#REF!,#REF!,#REF!,#REF!,#REF!,P1_SCOPE_FULL_LOAD</definedName>
    <definedName name="P15_T1_Protect" localSheetId="13" hidden="1">#REF!,#REF!,#REF!,#REF!,#REF!</definedName>
    <definedName name="P15_T1_Protect" hidden="1">#REF!,#REF!,#REF!,#REF!,#REF!</definedName>
    <definedName name="P16_SCOPE_FULL_LOAD" hidden="1">#N/A</definedName>
    <definedName name="P16_T1_Protect" localSheetId="13" hidden="1">#REF!,#REF!,#REF!,#REF!,#REF!,#REF!</definedName>
    <definedName name="P16_T1_Protect" hidden="1">#REF!,#REF!,#REF!,#REF!,#REF!,#REF!</definedName>
    <definedName name="P17_SCOPE_FULL_LOAD" hidden="1">#N/A</definedName>
    <definedName name="P17_T1_Protect" localSheetId="13"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[2]База!$G$100:$G$116,[2]База!$G$118:$G$123,[2]База!$G$125:$G$126,[2]База!$G$128:$G$131,[2]База!$G$133,[2]База!$G$135:$G$139,[2]База!$G$141</definedName>
    <definedName name="P2_SC22" localSheetId="13" hidden="1">#REF!,#REF!,#REF!,#REF!,#REF!,#REF!,#REF!</definedName>
    <definedName name="P2_SC22" hidden="1">#REF!,#REF!,#REF!,#REF!,#REF!,#REF!,#REF!</definedName>
    <definedName name="P2_SCOPE_16_PRT" hidden="1">[2]База!$E$38:$I$38,[2]База!$E$41:$I$41,[2]База!$E$45:$I$47,[2]База!$E$49:$I$49,[2]База!$E$53:$I$54,[2]База!$E$56:$I$57,[2]База!$E$59:$I$59,[2]База!$E$9:$I$13</definedName>
    <definedName name="P2_SCOPE_4_PRT" hidden="1">[2]База!$P$25:$S$25,[2]База!$P$27:$S$31,[2]База!$U$14:$X$20,[2]База!$U$23:$X$23,[2]База!$U$25:$X$25,[2]База!$U$27:$X$31,[2]База!$Z$14:$AC$20,[2]База!$Z$23:$AC$23,[2]База!$Z$25:$AC$25</definedName>
    <definedName name="P2_SCOPE_5_PRT" hidden="1">[2]База!$P$25:$S$25,[2]База!$P$27:$S$31,[2]База!$U$14:$X$21,[2]База!$U$23:$X$23,[2]База!$U$25:$X$25,[2]База!$U$27:$X$31,[2]База!$Z$14:$AC$21,[2]База!$Z$23:$AC$23,[2]База!$Z$25:$AC$25</definedName>
    <definedName name="P2_SCOPE_CORR" localSheetId="13" hidden="1">#REF!,#REF!,#REF!,#REF!,#REF!,#REF!,#REF!,#REF!</definedName>
    <definedName name="P2_SCOPE_CORR" hidden="1">#REF!,#REF!,#REF!,#REF!,#REF!,#REF!,#REF!,#REF!</definedName>
    <definedName name="P2_SCOPE_F1_PRT" hidden="1">[2]База!$D$56:$E$59,[2]База!$D$34:$E$50,[2]База!$D$32:$E$32,[2]База!$D$23:$E$30</definedName>
    <definedName name="P2_SCOPE_F2_PRT" hidden="1">[2]База!$D$52:$G$54,[2]База!$C$21:$E$42,[2]База!$A$12:$E$12,[2]База!$C$8:$E$11</definedName>
    <definedName name="P2_SCOPE_FULL_LOAD" localSheetId="13" hidden="1">#REF!,#REF!,#REF!,#REF!,#REF!,#REF!</definedName>
    <definedName name="P2_SCOPE_FULL_LOAD" hidden="1">#REF!,#REF!,#REF!,#REF!,#REF!,#REF!</definedName>
    <definedName name="P2_SCOPE_IND" localSheetId="13" hidden="1">#REF!,#REF!,#REF!,#REF!,#REF!,#REF!</definedName>
    <definedName name="P2_SCOPE_IND" hidden="1">#REF!,#REF!,#REF!,#REF!,#REF!,#REF!</definedName>
    <definedName name="P2_SCOPE_IND2" localSheetId="13" hidden="1">#REF!,#REF!,#REF!,#REF!,#REF!</definedName>
    <definedName name="P2_SCOPE_IND2" hidden="1">#REF!,#REF!,#REF!,#REF!,#REF!</definedName>
    <definedName name="P2_SCOPE_NOTIND" localSheetId="13" hidden="1">#REF!,#REF!,#REF!,#REF!,#REF!,#REF!,#REF!</definedName>
    <definedName name="P2_SCOPE_NOTIND" hidden="1">#REF!,#REF!,#REF!,#REF!,#REF!,#REF!,#REF!</definedName>
    <definedName name="P2_SCOPE_NotInd2" localSheetId="13" hidden="1">#REF!,#REF!,#REF!,#REF!,#REF!,#REF!</definedName>
    <definedName name="P2_SCOPE_NotInd2" hidden="1">#REF!,#REF!,#REF!,#REF!,#REF!,#REF!</definedName>
    <definedName name="P2_SCOPE_NotInd3" localSheetId="13" hidden="1">#REF!,#REF!,#REF!,#REF!,#REF!,#REF!,#REF!</definedName>
    <definedName name="P2_SCOPE_NotInd3" hidden="1">#REF!,#REF!,#REF!,#REF!,#REF!,#REF!,#REF!</definedName>
    <definedName name="P2_SCOPE_NotInt" localSheetId="13" hidden="1">#REF!,#REF!,#REF!,#REF!,#REF!,#REF!,#REF!</definedName>
    <definedName name="P2_SCOPE_NotInt" hidden="1">#REF!,#REF!,#REF!,#REF!,#REF!,#REF!,#REF!</definedName>
    <definedName name="P2_SCOPE_PER_PRT" hidden="1">[2]База!$N$14:$N$25,[2]База!$N$27:$N$31,[2]База!$J$27:$K$31,[2]База!$F$27:$H$31,[2]База!$F$33:$H$37</definedName>
    <definedName name="P2_SCOPE_SAVE2" localSheetId="13" hidden="1">#REF!,#REF!,#REF!,#REF!,#REF!,#REF!</definedName>
    <definedName name="P2_SCOPE_SAVE2" hidden="1">#REF!,#REF!,#REF!,#REF!,#REF!,#REF!</definedName>
    <definedName name="P2_SCOPE_SV_PRT" localSheetId="13" hidden="1">#REF!,#REF!,#REF!,#REF!,#REF!,#REF!,#REF!</definedName>
    <definedName name="P2_SCOPE_SV_PRT" hidden="1">#REF!,#REF!,#REF!,#REF!,#REF!,#REF!,#REF!</definedName>
    <definedName name="P2_SCOPE_TAR_OLD" hidden="1">[3]Свод!$W$8:$W$25,[3]Свод!$W$27:$W$37,[3]Свод!$W$39:$W$51,[3]Свод!$W$53:$W$66,[3]Свод!$W$68:$W$73,[3]Свод!$W$75:$W$89,[3]Свод!$W$91:$W$101</definedName>
    <definedName name="P2_T1_Protect" localSheetId="13" hidden="1">#REF!,#REF!,#REF!,#REF!,#REF!,#REF!</definedName>
    <definedName name="P2_T1_Protect" hidden="1">#REF!,#REF!,#REF!,#REF!,#REF!,#REF!</definedName>
    <definedName name="P2_T4_Protect" localSheetId="13" hidden="1">#REF!,#REF!,#REF!,#REF!,#REF!,#REF!,#REF!,#REF!,#REF!</definedName>
    <definedName name="P2_T4_Protect" hidden="1">#REF!,#REF!,#REF!,#REF!,#REF!,#REF!,#REF!,#REF!,#REF!</definedName>
    <definedName name="P3_dip" hidden="1">[2]База!$G$143:$G$145,[2]База!$G$214:$G$217,[2]База!$G$219:$G$224,[2]База!$G$226,[2]База!$G$228,[2]База!$G$230,[2]База!$G$232,[2]База!$G$197:$G$212</definedName>
    <definedName name="P3_SC22" localSheetId="13" hidden="1">#REF!,#REF!,#REF!,#REF!,#REF!,#REF!</definedName>
    <definedName name="P3_SC22" hidden="1">#REF!,#REF!,#REF!,#REF!,#REF!,#REF!</definedName>
    <definedName name="P3_SCOPE_F1_PRT" hidden="1">[2]База!$E$16:$E$17,[2]База!$C$4:$D$4,[2]База!$C$7:$E$10,[2]База!$A$11:$E$11</definedName>
    <definedName name="P3_SCOPE_FULL_LOAD" localSheetId="13" hidden="1">#REF!,#REF!,#REF!,#REF!,#REF!,#REF!</definedName>
    <definedName name="P3_SCOPE_FULL_LOAD" hidden="1">#REF!,#REF!,#REF!,#REF!,#REF!,#REF!</definedName>
    <definedName name="P3_SCOPE_IND" localSheetId="13" hidden="1">#REF!,#REF!,#REF!,#REF!,#REF!</definedName>
    <definedName name="P3_SCOPE_IND" hidden="1">#REF!,#REF!,#REF!,#REF!,#REF!</definedName>
    <definedName name="P3_SCOPE_IND2" localSheetId="13" hidden="1">#REF!,#REF!,#REF!,#REF!,#REF!</definedName>
    <definedName name="P3_SCOPE_IND2" hidden="1">#REF!,#REF!,#REF!,#REF!,#REF!</definedName>
    <definedName name="P3_SCOPE_NOTIND" localSheetId="13" hidden="1">#REF!,#REF!,#REF!,#REF!,#REF!,#REF!,#REF!</definedName>
    <definedName name="P3_SCOPE_NOTIND" hidden="1">#REF!,#REF!,#REF!,#REF!,#REF!,#REF!,#REF!</definedName>
    <definedName name="P3_SCOPE_NotInd2" localSheetId="13" hidden="1">#REF!,#REF!,#REF!,#REF!,#REF!,#REF!,#REF!</definedName>
    <definedName name="P3_SCOPE_NotInd2" hidden="1">#REF!,#REF!,#REF!,#REF!,#REF!,#REF!,#REF!</definedName>
    <definedName name="P3_SCOPE_NotInt" localSheetId="13" hidden="1">#REF!,#REF!,#REF!,#REF!,#REF!,#REF!</definedName>
    <definedName name="P3_SCOPE_NotInt" hidden="1">#REF!,#REF!,#REF!,#REF!,#REF!,#REF!</definedName>
    <definedName name="P3_SCOPE_PER_PRT" hidden="1">[2]База!$J$33:$K$37,[2]База!$N$33:$N$37,[2]База!$F$39:$H$43,[2]База!$J$39:$K$43,[2]База!$N$39:$N$43</definedName>
    <definedName name="P3_SCOPE_SV_PRT" localSheetId="13" hidden="1">#REF!,#REF!,#REF!,#REF!,#REF!,#REF!,#REF!</definedName>
    <definedName name="P3_SCOPE_SV_PRT" hidden="1">#REF!,#REF!,#REF!,#REF!,#REF!,#REF!,#REF!</definedName>
    <definedName name="P3_T1_Protect" localSheetId="13" hidden="1">#REF!,#REF!,#REF!,#REF!,#REF!</definedName>
    <definedName name="P3_T1_Protect" hidden="1">#REF!,#REF!,#REF!,#REF!,#REF!</definedName>
    <definedName name="P4_dip" hidden="1">[2]База!$G$70:$G$75,[2]База!$G$77:$G$78,[2]База!$G$80:$G$83,[2]База!$G$85,[2]База!$G$87:$G$91,[2]База!$G$93,[2]База!$G$95:$G$97,[2]База!$G$52:$G$68</definedName>
    <definedName name="P4_SCOPE_F1_PRT" hidden="1">[2]База!$C$13:$E$13,[2]База!$A$14:$E$14,[2]База!$C$23:$C$50,[2]База!$C$54:$C$95</definedName>
    <definedName name="P4_SCOPE_FULL_LOAD" localSheetId="13" hidden="1">#REF!,#REF!,#REF!,#REF!,#REF!,#REF!</definedName>
    <definedName name="P4_SCOPE_FULL_LOAD" hidden="1">#REF!,#REF!,#REF!,#REF!,#REF!,#REF!</definedName>
    <definedName name="P4_SCOPE_IND" localSheetId="13" hidden="1">#REF!,#REF!,#REF!,#REF!,#REF!</definedName>
    <definedName name="P4_SCOPE_IND" hidden="1">#REF!,#REF!,#REF!,#REF!,#REF!</definedName>
    <definedName name="P4_SCOPE_IND2" localSheetId="13" hidden="1">#REF!,#REF!,#REF!,#REF!,#REF!,#REF!</definedName>
    <definedName name="P4_SCOPE_IND2" hidden="1">#REF!,#REF!,#REF!,#REF!,#REF!,#REF!</definedName>
    <definedName name="P4_SCOPE_NOTIND" localSheetId="13" hidden="1">#REF!,#REF!,#REF!,#REF!,#REF!,#REF!,#REF!</definedName>
    <definedName name="P4_SCOPE_NOTIND" hidden="1">#REF!,#REF!,#REF!,#REF!,#REF!,#REF!,#REF!</definedName>
    <definedName name="P4_SCOPE_NotInd2" localSheetId="13" hidden="1">#REF!,#REF!,#REF!,#REF!,#REF!,#REF!,#REF!</definedName>
    <definedName name="P4_SCOPE_NotInd2" hidden="1">#REF!,#REF!,#REF!,#REF!,#REF!,#REF!,#REF!</definedName>
    <definedName name="P4_SCOPE_PER_PRT" hidden="1">[2]База!$F$45:$H$49,[2]База!$J$45:$K$49,[2]База!$N$45:$N$49,[2]База!$F$53:$G$64,[2]База!$H$54:$H$58</definedName>
    <definedName name="P4_T1_Protect" localSheetId="13" hidden="1">#REF!,#REF!,#REF!,#REF!,#REF!,#REF!</definedName>
    <definedName name="P4_T1_Protect" hidden="1">#REF!,#REF!,#REF!,#REF!,#REF!,#REF!</definedName>
    <definedName name="P5_SCOPE_FULL_LOAD" localSheetId="13" hidden="1">#REF!,#REF!,#REF!,#REF!,#REF!,#REF!</definedName>
    <definedName name="P5_SCOPE_FULL_LOAD" hidden="1">#REF!,#REF!,#REF!,#REF!,#REF!,#REF!</definedName>
    <definedName name="P5_SCOPE_NOTIND" localSheetId="13" hidden="1">#REF!,#REF!,#REF!,#REF!,#REF!,#REF!,#REF!</definedName>
    <definedName name="P5_SCOPE_NOTIND" hidden="1">#REF!,#REF!,#REF!,#REF!,#REF!,#REF!,#REF!</definedName>
    <definedName name="P5_SCOPE_NotInd2" localSheetId="13" hidden="1">#REF!,#REF!,#REF!,#REF!,#REF!,#REF!,#REF!</definedName>
    <definedName name="P5_SCOPE_NotInd2" hidden="1">#REF!,#REF!,#REF!,#REF!,#REF!,#REF!,#REF!</definedName>
    <definedName name="P5_SCOPE_PER_PRT" hidden="1">[2]База!$H$60:$H$64,[2]База!$J$53:$J$64,[2]База!$K$54:$K$58,[2]База!$K$60:$K$64,[2]База!$N$53:$N$64</definedName>
    <definedName name="P5_T1_Protect" localSheetId="13" hidden="1">#REF!,#REF!,#REF!,#REF!,#REF!</definedName>
    <definedName name="P5_T1_Protect" hidden="1">#REF!,#REF!,#REF!,#REF!,#REF!</definedName>
    <definedName name="P6_SCOPE_FULL_LOAD" localSheetId="13" hidden="1">#REF!,#REF!,#REF!,#REF!,#REF!,#REF!</definedName>
    <definedName name="P6_SCOPE_FULL_LOAD" hidden="1">#REF!,#REF!,#REF!,#REF!,#REF!,#REF!</definedName>
    <definedName name="P6_SCOPE_NOTIND" localSheetId="13" hidden="1">#REF!,#REF!,#REF!,#REF!,#REF!,#REF!,#REF!</definedName>
    <definedName name="P6_SCOPE_NOTIND" hidden="1">#REF!,#REF!,#REF!,#REF!,#REF!,#REF!,#REF!</definedName>
    <definedName name="P6_SCOPE_NotInd2" localSheetId="13" hidden="1">#REF!,#REF!,#REF!,#REF!,#REF!,#REF!,#REF!</definedName>
    <definedName name="P6_SCOPE_NotInd2" hidden="1">#REF!,#REF!,#REF!,#REF!,#REF!,#REF!,#REF!</definedName>
    <definedName name="P6_SCOPE_PER_PRT" hidden="1">[2]База!$F$66:$H$70,[2]База!$J$66:$K$70,[2]База!$N$66:$N$70,[2]База!$F$72:$H$76,[2]База!$J$72:$K$76</definedName>
    <definedName name="P6_T1_Protect" localSheetId="13" hidden="1">#REF!,#REF!,#REF!,#REF!,#REF!</definedName>
    <definedName name="P6_T1_Protect" hidden="1">#REF!,#REF!,#REF!,#REF!,#REF!</definedName>
    <definedName name="P7_SCOPE_FULL_LOAD" localSheetId="13" hidden="1">#REF!,#REF!,#REF!,#REF!,#REF!,#REF!</definedName>
    <definedName name="P7_SCOPE_FULL_LOAD" hidden="1">#REF!,#REF!,#REF!,#REF!,#REF!,#REF!</definedName>
    <definedName name="P7_SCOPE_NOTIND" localSheetId="13" hidden="1">#REF!,#REF!,#REF!,#REF!,#REF!,#REF!</definedName>
    <definedName name="P7_SCOPE_NOTIND" hidden="1">#REF!,#REF!,#REF!,#REF!,#REF!,#REF!</definedName>
    <definedName name="P7_SCOPE_NotInd2" localSheetId="13"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[2]База!$N$72:$N$76,[2]База!$F$78:$H$82,[2]База!$J$78:$K$82,[2]База!$N$78:$N$82,[2]База!$F$84:$H$88</definedName>
    <definedName name="P7_T1_Protect" localSheetId="13" hidden="1">#REF!,#REF!,#REF!,#REF!,#REF!</definedName>
    <definedName name="P7_T1_Protect" hidden="1">#REF!,#REF!,#REF!,#REF!,#REF!</definedName>
    <definedName name="P8_SCOPE_FULL_LOAD" localSheetId="13" hidden="1">#REF!,#REF!,#REF!,#REF!,#REF!,#REF!</definedName>
    <definedName name="P8_SCOPE_FULL_LOAD" hidden="1">#REF!,#REF!,#REF!,#REF!,#REF!,#REF!</definedName>
    <definedName name="P8_SCOPE_NOTIND" localSheetId="13" hidden="1">#REF!,#REF!,#REF!,#REF!,#REF!,#REF!</definedName>
    <definedName name="P8_SCOPE_NOTIND" hidden="1">#REF!,#REF!,#REF!,#REF!,#REF!,#REF!</definedName>
    <definedName name="P8_SCOPE_PER_PRT" localSheetId="13" hidden="1">[5]База!$J$84:$K$88,[5]База!$N$84:$N$88,[5]База!$F$14:$G$25,[0]!P1_SCOPE_PER_PRT,[0]!P2_SCOPE_PER_PRT,[0]!P3_SCOPE_PER_PRT,[0]!P4_SCOPE_PER_PRT</definedName>
    <definedName name="P8_SCOPE_PER_PRT" hidden="1">[5]База!$J$84:$K$88,[5]База!$N$84:$N$88,[5]База!$F$14:$G$25,P1_SCOPE_PER_PRT,P2_SCOPE_PER_PRT,P3_SCOPE_PER_PRT,P4_SCOPE_PER_PRT</definedName>
    <definedName name="P8_T1_Protect" localSheetId="13" hidden="1">#REF!,#REF!,#REF!,#REF!,#REF!</definedName>
    <definedName name="P8_T1_Protect" hidden="1">#REF!,#REF!,#REF!,#REF!,#REF!</definedName>
    <definedName name="P9_SCOPE_FULL_LOAD" localSheetId="13" hidden="1">#REF!,#REF!,#REF!,#REF!,#REF!,#REF!</definedName>
    <definedName name="P9_SCOPE_FULL_LOAD" hidden="1">#REF!,#REF!,#REF!,#REF!,#REF!,#REF!</definedName>
    <definedName name="P9_SCOPE_NotInd" localSheetId="13"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3" hidden="1">#REF!,#REF!,#REF!,#REF!,#REF!</definedName>
    <definedName name="P9_T1_Protect" hidden="1">#REF!,#REF!,#REF!,#REF!,#REF!</definedName>
    <definedName name="popiiiiiiiiiiiiiiiiiii" localSheetId="13" hidden="1">{#N/A,#N/A,TRUE,"Лист1";#N/A,#N/A,TRUE,"Лист2";#N/A,#N/A,TRUE,"Лист3"}</definedName>
    <definedName name="popiiiiiiiiiiiiiiiiiii" hidden="1">{#N/A,#N/A,TRUE,"Лист1";#N/A,#N/A,TRUE,"Лист2";#N/A,#N/A,TRUE,"Лист3"}</definedName>
    <definedName name="rerttryu" localSheetId="13" hidden="1">{#N/A,#N/A,TRUE,"Лист1";#N/A,#N/A,TRUE,"Лист2";#N/A,#N/A,TRUE,"Лист3"}</definedName>
    <definedName name="rerttryu" hidden="1">{#N/A,#N/A,TRUE,"Лист1";#N/A,#N/A,TRUE,"Лист2";#N/A,#N/A,TRUE,"Лист3"}</definedName>
    <definedName name="rrtdrdrdsf" localSheetId="13"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3" hidden="1">{#N/A,#N/A,FALSE,"Себестоимсть-97"}</definedName>
    <definedName name="smet" hidden="1">{#N/A,#N/A,FALSE,"Себестоимсть-97"}</definedName>
    <definedName name="trfgffffffffffffffffff" localSheetId="13" hidden="1">{#N/A,#N/A,TRUE,"Лист1";#N/A,#N/A,TRUE,"Лист2";#N/A,#N/A,TRUE,"Лист3"}</definedName>
    <definedName name="trfgffffffffffffffffff" hidden="1">{#N/A,#N/A,TRUE,"Лист1";#N/A,#N/A,TRUE,"Лист2";#N/A,#N/A,TRUE,"Лист3"}</definedName>
    <definedName name="trttttttttttttttttttt" localSheetId="13" hidden="1">{#N/A,#N/A,TRUE,"Лист1";#N/A,#N/A,TRUE,"Лист2";#N/A,#N/A,TRUE,"Лист3"}</definedName>
    <definedName name="trttttttttttttttttttt" hidden="1">{#N/A,#N/A,TRUE,"Лист1";#N/A,#N/A,TRUE,"Лист2";#N/A,#N/A,TRUE,"Лист3"}</definedName>
    <definedName name="uhjhhhhhhhhhhhhh" localSheetId="13" hidden="1">{#N/A,#N/A,TRUE,"Лист1";#N/A,#N/A,TRUE,"Лист2";#N/A,#N/A,TRUE,"Лист3"}</definedName>
    <definedName name="uhjhhhhhhhhhhhhh" hidden="1">{#N/A,#N/A,TRUE,"Лист1";#N/A,#N/A,TRUE,"Лист2";#N/A,#N/A,TRUE,"Лист3"}</definedName>
    <definedName name="uiyuyuy" localSheetId="13" hidden="1">{#N/A,#N/A,TRUE,"Лист1";#N/A,#N/A,TRUE,"Лист2";#N/A,#N/A,TRUE,"Лист3"}</definedName>
    <definedName name="uiyuyuy" hidden="1">{#N/A,#N/A,TRUE,"Лист1";#N/A,#N/A,TRUE,"Лист2";#N/A,#N/A,TRUE,"Лист3"}</definedName>
    <definedName name="uytytr" localSheetId="13" hidden="1">{#N/A,#N/A,TRUE,"Лист1";#N/A,#N/A,TRUE,"Лист2";#N/A,#N/A,TRUE,"Лист3"}</definedName>
    <definedName name="uytytr" hidden="1">{#N/A,#N/A,TRUE,"Лист1";#N/A,#N/A,TRUE,"Лист2";#N/A,#N/A,TRUE,"Лист3"}</definedName>
    <definedName name="uyuiyuttyt" localSheetId="13" hidden="1">{#N/A,#N/A,TRUE,"Лист1";#N/A,#N/A,TRUE,"Лист2";#N/A,#N/A,TRUE,"Лист3"}</definedName>
    <definedName name="uyuiyuttyt" hidden="1">{#N/A,#N/A,TRUE,"Лист1";#N/A,#N/A,TRUE,"Лист2";#N/A,#N/A,TRUE,"Лист3"}</definedName>
    <definedName name="uyyuttr" localSheetId="13" hidden="1">{#N/A,#N/A,TRUE,"Лист1";#N/A,#N/A,TRUE,"Лист2";#N/A,#N/A,TRUE,"Лист3"}</definedName>
    <definedName name="uyyuttr" hidden="1">{#N/A,#N/A,TRUE,"Лист1";#N/A,#N/A,TRUE,"Лист2";#N/A,#N/A,TRUE,"Лист3"}</definedName>
    <definedName name="vcfdfs" localSheetId="13" hidden="1">{#N/A,#N/A,TRUE,"Лист1";#N/A,#N/A,TRUE,"Лист2";#N/A,#N/A,TRUE,"Лист3"}</definedName>
    <definedName name="vcfdfs" hidden="1">{#N/A,#N/A,TRUE,"Лист1";#N/A,#N/A,TRUE,"Лист2";#N/A,#N/A,TRUE,"Лист3"}</definedName>
    <definedName name="vcfhg" localSheetId="13" hidden="1">{#N/A,#N/A,TRUE,"Лист1";#N/A,#N/A,TRUE,"Лист2";#N/A,#N/A,TRUE,"Лист3"}</definedName>
    <definedName name="vcfhg" hidden="1">{#N/A,#N/A,TRUE,"Лист1";#N/A,#N/A,TRUE,"Лист2";#N/A,#N/A,TRUE,"Лист3"}</definedName>
    <definedName name="vcfssssssssssssssssssss" localSheetId="13" hidden="1">{#N/A,#N/A,TRUE,"Лист1";#N/A,#N/A,TRUE,"Лист2";#N/A,#N/A,TRUE,"Лист3"}</definedName>
    <definedName name="vcfssssssssssssssssssss" hidden="1">{#N/A,#N/A,TRUE,"Лист1";#N/A,#N/A,TRUE,"Лист2";#N/A,#N/A,TRUE,"Лист3"}</definedName>
    <definedName name="VerMaket" hidden="1">1.02</definedName>
    <definedName name="vn" localSheetId="13" hidden="1">{#N/A,#N/A,TRUE,"Лист1";#N/A,#N/A,TRUE,"Лист2";#N/A,#N/A,TRUE,"Лист3"}</definedName>
    <definedName name="vn" hidden="1">{#N/A,#N/A,TRUE,"Лист1";#N/A,#N/A,TRUE,"Лист2";#N/A,#N/A,TRUE,"Лист3"}</definedName>
    <definedName name="waddddddddddddddddddd" localSheetId="13" hidden="1">{#N/A,#N/A,TRUE,"Лист1";#N/A,#N/A,TRUE,"Лист2";#N/A,#N/A,TRUE,"Лист3"}</definedName>
    <definedName name="waddddddddddddddddddd" hidden="1">{#N/A,#N/A,TRUE,"Лист1";#N/A,#N/A,TRUE,"Лист2";#N/A,#N/A,TRUE,"Лист3"}</definedName>
    <definedName name="wesddddddddddddddddd" localSheetId="13" hidden="1">{#N/A,#N/A,TRUE,"Лист1";#N/A,#N/A,TRUE,"Лист2";#N/A,#N/A,TRUE,"Лист3"}</definedName>
    <definedName name="wesddddddddddddddddd" hidden="1">{#N/A,#N/A,TRUE,"Лист1";#N/A,#N/A,TRUE,"Лист2";#N/A,#N/A,TRUE,"Лист3"}</definedName>
    <definedName name="wrn.Калькуляция._.себестоимости." localSheetId="13" hidden="1">{#N/A,#N/A,FALSE,"Себестоимсть-97"}</definedName>
    <definedName name="wrn.Калькуляция._.себестоимости." hidden="1">{#N/A,#N/A,FALSE,"Себестоимсть-97"}</definedName>
    <definedName name="wrn.Сравнение._.с._.отраслями." localSheetId="13" hidden="1">{#N/A,#N/A,TRUE,"Лист1";#N/A,#N/A,TRUE,"Лист2";#N/A,#N/A,TRUE,"Лист3"}</definedName>
    <definedName name="wrn.Сравнение._.с._.отраслями." hidden="1">{#N/A,#N/A,TRUE,"Лист1";#N/A,#N/A,TRUE,"Лист2";#N/A,#N/A,TRUE,"Лист3"}</definedName>
    <definedName name="yfgdfdfffffffffffff" localSheetId="13" hidden="1">{#N/A,#N/A,TRUE,"Лист1";#N/A,#N/A,TRUE,"Лист2";#N/A,#N/A,TRUE,"Лист3"}</definedName>
    <definedName name="yfgdfdfffffffffffff" hidden="1">{#N/A,#N/A,TRUE,"Лист1";#N/A,#N/A,TRUE,"Лист2";#N/A,#N/A,TRUE,"Лист3"}</definedName>
    <definedName name="ytttttttttttttttttttt" localSheetId="13" hidden="1">{#N/A,#N/A,TRUE,"Лист1";#N/A,#N/A,TRUE,"Лист2";#N/A,#N/A,TRUE,"Лист3"}</definedName>
    <definedName name="ytttttttttttttttttttt" hidden="1">{#N/A,#N/A,TRUE,"Лист1";#N/A,#N/A,TRUE,"Лист2";#N/A,#N/A,TRUE,"Лист3"}</definedName>
    <definedName name="ytyggggggggggggggg" localSheetId="13" hidden="1">{#N/A,#N/A,TRUE,"Лист1";#N/A,#N/A,TRUE,"Лист2";#N/A,#N/A,TRUE,"Лист3"}</definedName>
    <definedName name="ytyggggggggggggggg" hidden="1">{#N/A,#N/A,TRUE,"Лист1";#N/A,#N/A,TRUE,"Лист2";#N/A,#N/A,TRUE,"Лист3"}</definedName>
    <definedName name="yyyjjjj" localSheetId="13" hidden="1">{#N/A,#N/A,FALSE,"Себестоимсть-97"}</definedName>
    <definedName name="yyyjjjj" hidden="1">{#N/A,#N/A,FALSE,"Себестоимсть-97"}</definedName>
    <definedName name="ааа" localSheetId="13" hidden="1">{#N/A,#N/A,TRUE,"Лист1";#N/A,#N/A,TRUE,"Лист2";#N/A,#N/A,TRUE,"Лист3"}</definedName>
    <definedName name="ааа" hidden="1">{#N/A,#N/A,TRUE,"Лист1";#N/A,#N/A,TRUE,"Лист2";#N/A,#N/A,TRUE,"Лист3"}</definedName>
    <definedName name="ваорлап" localSheetId="13" hidden="1">{#N/A,#N/A,TRUE,"Лист1";#N/A,#N/A,TRUE,"Лист2";#N/A,#N/A,TRUE,"Лист3"}</definedName>
    <definedName name="ваорлап" hidden="1">{#N/A,#N/A,TRUE,"Лист1";#N/A,#N/A,TRUE,"Лист2";#N/A,#N/A,TRUE,"Лист3"}</definedName>
    <definedName name="витт" localSheetId="13" hidden="1">{#N/A,#N/A,TRUE,"Лист1";#N/A,#N/A,TRUE,"Лист2";#N/A,#N/A,TRUE,"Лист3"}</definedName>
    <definedName name="витт" hidden="1">{#N/A,#N/A,TRUE,"Лист1";#N/A,#N/A,TRUE,"Лист2";#N/A,#N/A,TRUE,"Лист3"}</definedName>
    <definedName name="вуув" localSheetId="13" hidden="1">{#N/A,#N/A,TRUE,"Лист1";#N/A,#N/A,TRUE,"Лист2";#N/A,#N/A,TRUE,"Лист3"}</definedName>
    <definedName name="вуув" hidden="1">{#N/A,#N/A,TRUE,"Лист1";#N/A,#N/A,TRUE,"Лист2";#N/A,#N/A,TRUE,"Лист3"}</definedName>
    <definedName name="выап" localSheetId="13" hidden="1">#REF!</definedName>
    <definedName name="выап" hidden="1">#REF!</definedName>
    <definedName name="выыапвавап" localSheetId="13" hidden="1">{#N/A,#N/A,TRUE,"Лист1";#N/A,#N/A,TRUE,"Лист2";#N/A,#N/A,TRUE,"Лист3"}</definedName>
    <definedName name="выыапвавап" hidden="1">{#N/A,#N/A,TRUE,"Лист1";#N/A,#N/A,TRUE,"Лист2";#N/A,#N/A,TRUE,"Лист3"}</definedName>
    <definedName name="гнгепнапра" localSheetId="13" hidden="1">{#N/A,#N/A,TRUE,"Лист1";#N/A,#N/A,TRUE,"Лист2";#N/A,#N/A,TRUE,"Лист3"}</definedName>
    <definedName name="гнгепнапра" hidden="1">{#N/A,#N/A,TRUE,"Лист1";#N/A,#N/A,TRUE,"Лист2";#N/A,#N/A,TRUE,"Лист3"}</definedName>
    <definedName name="грприрцфв00ав98" localSheetId="13" hidden="1">{#N/A,#N/A,TRUE,"Лист1";#N/A,#N/A,TRUE,"Лист2";#N/A,#N/A,TRUE,"Лист3"}</definedName>
    <definedName name="грприрцфв00ав98" hidden="1">{#N/A,#N/A,TRUE,"Лист1";#N/A,#N/A,TRUE,"Лист2";#N/A,#N/A,TRUE,"Лист3"}</definedName>
    <definedName name="грфинцкавг98Х" localSheetId="13" hidden="1">{#N/A,#N/A,TRUE,"Лист1";#N/A,#N/A,TRUE,"Лист2";#N/A,#N/A,TRUE,"Лист3"}</definedName>
    <definedName name="грфинцкавг98Х" hidden="1">{#N/A,#N/A,TRUE,"Лист1";#N/A,#N/A,TRUE,"Лист2";#N/A,#N/A,TRUE,"Лист3"}</definedName>
    <definedName name="гшгш" localSheetId="13" hidden="1">{#N/A,#N/A,TRUE,"Лист1";#N/A,#N/A,TRUE,"Лист2";#N/A,#N/A,TRUE,"Лист3"}</definedName>
    <definedName name="гшгш" hidden="1">{#N/A,#N/A,TRUE,"Лист1";#N/A,#N/A,TRUE,"Лист2";#N/A,#N/A,TRUE,"Лист3"}</definedName>
    <definedName name="дшголлололол" localSheetId="13" hidden="1">{#N/A,#N/A,TRUE,"Лист1";#N/A,#N/A,TRUE,"Лист2";#N/A,#N/A,TRUE,"Лист3"}</definedName>
    <definedName name="дшголлололол" hidden="1">{#N/A,#N/A,TRUE,"Лист1";#N/A,#N/A,TRUE,"Лист2";#N/A,#N/A,TRUE,"Лист3"}</definedName>
    <definedName name="еапапарорппис" localSheetId="13" hidden="1">{#N/A,#N/A,TRUE,"Лист1";#N/A,#N/A,TRUE,"Лист2";#N/A,#N/A,TRUE,"Лист3"}</definedName>
    <definedName name="еапапарорппис" hidden="1">{#N/A,#N/A,TRUE,"Лист1";#N/A,#N/A,TRUE,"Лист2";#N/A,#N/A,TRUE,"Лист3"}</definedName>
    <definedName name="евапараорплор" localSheetId="13" hidden="1">{#N/A,#N/A,TRUE,"Лист1";#N/A,#N/A,TRUE,"Лист2";#N/A,#N/A,TRUE,"Лист3"}</definedName>
    <definedName name="евапараорплор" hidden="1">{#N/A,#N/A,TRUE,"Лист1";#N/A,#N/A,TRUE,"Лист2";#N/A,#N/A,TRUE,"Лист3"}</definedName>
    <definedName name="ждждлдлодл" localSheetId="13" hidden="1">{#N/A,#N/A,TRUE,"Лист1";#N/A,#N/A,TRUE,"Лист2";#N/A,#N/A,TRUE,"Лист3"}</definedName>
    <definedName name="ждждлдлодл" hidden="1">{#N/A,#N/A,TRUE,"Лист1";#N/A,#N/A,TRUE,"Лист2";#N/A,#N/A,TRUE,"Лист3"}</definedName>
    <definedName name="жж" localSheetId="13" hidden="1">{#N/A,#N/A,TRUE,"Лист1";#N/A,#N/A,TRUE,"Лист2";#N/A,#N/A,TRUE,"Лист3"}</definedName>
    <definedName name="жж" hidden="1">{#N/A,#N/A,TRUE,"Лист1";#N/A,#N/A,TRUE,"Лист2";#N/A,#N/A,TRUE,"Лист3"}</definedName>
    <definedName name="зщщщшгрпаав" localSheetId="13" hidden="1">{#N/A,#N/A,TRUE,"Лист1";#N/A,#N/A,TRUE,"Лист2";#N/A,#N/A,TRUE,"Лист3"}</definedName>
    <definedName name="зщщщшгрпаав" hidden="1">{#N/A,#N/A,TRUE,"Лист1";#N/A,#N/A,TRUE,"Лист2";#N/A,#N/A,TRUE,"Лист3"}</definedName>
    <definedName name="индцкавг98" localSheetId="13" hidden="1">{#N/A,#N/A,TRUE,"Лист1";#N/A,#N/A,TRUE,"Лист2";#N/A,#N/A,TRUE,"Лист3"}</definedName>
    <definedName name="индцкавг98" hidden="1">{#N/A,#N/A,TRUE,"Лист1";#N/A,#N/A,TRUE,"Лист2";#N/A,#N/A,TRUE,"Лист3"}</definedName>
    <definedName name="к" localSheetId="13" hidden="1">{#N/A,#N/A,TRUE,"Лист1";#N/A,#N/A,TRUE,"Лист2";#N/A,#N/A,TRUE,"Лист3"}</definedName>
    <definedName name="к" hidden="1">{#N/A,#N/A,TRUE,"Лист1";#N/A,#N/A,TRUE,"Лист2";#N/A,#N/A,TRUE,"Лист3"}</definedName>
    <definedName name="кеппппппппппп" localSheetId="13" hidden="1">{#N/A,#N/A,TRUE,"Лист1";#N/A,#N/A,TRUE,"Лист2";#N/A,#N/A,TRUE,"Лист3"}</definedName>
    <definedName name="кеппппппппппп" hidden="1">{#N/A,#N/A,TRUE,"Лист1";#N/A,#N/A,TRUE,"Лист2";#N/A,#N/A,TRUE,"Лист3"}</definedName>
    <definedName name="лдлдолорар" localSheetId="13" hidden="1">{#N/A,#N/A,TRUE,"Лист1";#N/A,#N/A,TRUE,"Лист2";#N/A,#N/A,TRUE,"Лист3"}</definedName>
    <definedName name="лдлдолорар" hidden="1">{#N/A,#N/A,TRUE,"Лист1";#N/A,#N/A,TRUE,"Лист2";#N/A,#N/A,TRUE,"Лист3"}</definedName>
    <definedName name="лимит" localSheetId="13" hidden="1">{#N/A,#N/A,FALSE,"Себестоимсть-97"}</definedName>
    <definedName name="лимит" hidden="1">{#N/A,#N/A,FALSE,"Себестоимсть-97"}</definedName>
    <definedName name="Лицензии" localSheetId="13" hidden="1">{#N/A,#N/A,TRUE,"Лист1";#N/A,#N/A,TRUE,"Лист2";#N/A,#N/A,TRUE,"Лист3"}</definedName>
    <definedName name="Лицензии" hidden="1">{#N/A,#N/A,TRUE,"Лист1";#N/A,#N/A,TRUE,"Лист2";#N/A,#N/A,TRUE,"Лист3"}</definedName>
    <definedName name="лщжо" localSheetId="13" hidden="1">{#N/A,#N/A,TRUE,"Лист1";#N/A,#N/A,TRUE,"Лист2";#N/A,#N/A,TRUE,"Лист3"}</definedName>
    <definedName name="лщжо" hidden="1">{#N/A,#N/A,TRUE,"Лист1";#N/A,#N/A,TRUE,"Лист2";#N/A,#N/A,TRUE,"Лист3"}</definedName>
    <definedName name="нгневаапор" localSheetId="13" hidden="1">{#N/A,#N/A,TRUE,"Лист1";#N/A,#N/A,TRUE,"Лист2";#N/A,#N/A,TRUE,"Лист3"}</definedName>
    <definedName name="нгневаапор" hidden="1">{#N/A,#N/A,TRUE,"Лист1";#N/A,#N/A,TRUE,"Лист2";#N/A,#N/A,TRUE,"Лист3"}</definedName>
    <definedName name="ншш" localSheetId="13" hidden="1">{#N/A,#N/A,TRUE,"Лист1";#N/A,#N/A,TRUE,"Лист2";#N/A,#N/A,TRUE,"Лист3"}</definedName>
    <definedName name="ншш" hidden="1">{#N/A,#N/A,TRUE,"Лист1";#N/A,#N/A,TRUE,"Лист2";#N/A,#N/A,TRUE,"Лист3"}</definedName>
    <definedName name="оллртимиава" localSheetId="13" hidden="1">{#N/A,#N/A,TRUE,"Лист1";#N/A,#N/A,TRUE,"Лист2";#N/A,#N/A,TRUE,"Лист3"}</definedName>
    <definedName name="оллртимиава" hidden="1">{#N/A,#N/A,TRUE,"Лист1";#N/A,#N/A,TRUE,"Лист2";#N/A,#N/A,TRUE,"Лист3"}</definedName>
    <definedName name="орлороррлоорпапа" localSheetId="13" hidden="1">{#N/A,#N/A,TRUE,"Лист1";#N/A,#N/A,TRUE,"Лист2";#N/A,#N/A,TRUE,"Лист3"}</definedName>
    <definedName name="орлороррлоорпапа" hidden="1">{#N/A,#N/A,TRUE,"Лист1";#N/A,#N/A,TRUE,"Лист2";#N/A,#N/A,TRUE,"Лист3"}</definedName>
    <definedName name="ороорправ" localSheetId="13" hidden="1">{#N/A,#N/A,TRUE,"Лист1";#N/A,#N/A,TRUE,"Лист2";#N/A,#N/A,TRUE,"Лист3"}</definedName>
    <definedName name="ороорправ" hidden="1">{#N/A,#N/A,TRUE,"Лист1";#N/A,#N/A,TRUE,"Лист2";#N/A,#N/A,TRUE,"Лист3"}</definedName>
    <definedName name="памсмчвв" localSheetId="13" hidden="1">{#N/A,#N/A,TRUE,"Лист1";#N/A,#N/A,TRUE,"Лист2";#N/A,#N/A,TRUE,"Лист3"}</definedName>
    <definedName name="памсмчвв" hidden="1">{#N/A,#N/A,TRUE,"Лист1";#N/A,#N/A,TRUE,"Лист2";#N/A,#N/A,TRUE,"Лист3"}</definedName>
    <definedName name="папаорпрпрпр" localSheetId="13" hidden="1">{#N/A,#N/A,TRUE,"Лист1";#N/A,#N/A,TRUE,"Лист2";#N/A,#N/A,TRUE,"Лист3"}</definedName>
    <definedName name="папаорпрпрпр" hidden="1">{#N/A,#N/A,TRUE,"Лист1";#N/A,#N/A,TRUE,"Лист2";#N/A,#N/A,TRUE,"Лист3"}</definedName>
    <definedName name="пнлнееен" localSheetId="13" hidden="1">{#N/A,#N/A,FALSE,"Себестоимсть-97"}</definedName>
    <definedName name="пнлнееен" hidden="1">{#N/A,#N/A,FALSE,"Себестоимсть-97"}</definedName>
    <definedName name="прибыль3" localSheetId="13" hidden="1">{#N/A,#N/A,TRUE,"Лист1";#N/A,#N/A,TRUE,"Лист2";#N/A,#N/A,TRUE,"Лист3"}</definedName>
    <definedName name="прибыль3" hidden="1">{#N/A,#N/A,TRUE,"Лист1";#N/A,#N/A,TRUE,"Лист2";#N/A,#N/A,TRUE,"Лист3"}</definedName>
    <definedName name="прпропорпрпр" localSheetId="13" hidden="1">{#N/A,#N/A,TRUE,"Лист1";#N/A,#N/A,TRUE,"Лист2";#N/A,#N/A,TRUE,"Лист3"}</definedName>
    <definedName name="прпропорпрпр" hidden="1">{#N/A,#N/A,TRUE,"Лист1";#N/A,#N/A,TRUE,"Лист2";#N/A,#N/A,TRUE,"Лист3"}</definedName>
    <definedName name="рис1" localSheetId="13" hidden="1">{#N/A,#N/A,TRUE,"Лист1";#N/A,#N/A,TRUE,"Лист2";#N/A,#N/A,TRUE,"Лист3"}</definedName>
    <definedName name="рис1" hidden="1">{#N/A,#N/A,TRUE,"Лист1";#N/A,#N/A,TRUE,"Лист2";#N/A,#N/A,TRUE,"Лист3"}</definedName>
    <definedName name="рортимсчвы" localSheetId="13" hidden="1">{#N/A,#N/A,TRUE,"Лист1";#N/A,#N/A,TRUE,"Лист2";#N/A,#N/A,TRUE,"Лист3"}</definedName>
    <definedName name="рортимсчвы" hidden="1">{#N/A,#N/A,TRUE,"Лист1";#N/A,#N/A,TRUE,"Лист2";#N/A,#N/A,TRUE,"Лист3"}</definedName>
    <definedName name="ррапав" localSheetId="13" hidden="1">{#N/A,#N/A,TRUE,"Лист1";#N/A,#N/A,TRUE,"Лист2";#N/A,#N/A,TRUE,"Лист3"}</definedName>
    <definedName name="ррапав" hidden="1">{#N/A,#N/A,TRUE,"Лист1";#N/A,#N/A,TRUE,"Лист2";#N/A,#N/A,TRUE,"Лист3"}</definedName>
    <definedName name="сиитьь" localSheetId="13" hidden="1">{#N/A,#N/A,TRUE,"Лист1";#N/A,#N/A,TRUE,"Лист2";#N/A,#N/A,TRUE,"Лист3"}</definedName>
    <definedName name="сиитьь" hidden="1">{#N/A,#N/A,TRUE,"Лист1";#N/A,#N/A,TRUE,"Лист2";#N/A,#N/A,TRUE,"Лист3"}</definedName>
    <definedName name="тп" localSheetId="13" hidden="1">{#N/A,#N/A,TRUE,"Лист1";#N/A,#N/A,TRUE,"Лист2";#N/A,#N/A,TRUE,"Лист3"}</definedName>
    <definedName name="тп" hidden="1">{#N/A,#N/A,TRUE,"Лист1";#N/A,#N/A,TRUE,"Лист2";#N/A,#N/A,TRUE,"Лист3"}</definedName>
    <definedName name="укеееукеееееееееееееее" localSheetId="13" hidden="1">{#N/A,#N/A,TRUE,"Лист1";#N/A,#N/A,TRUE,"Лист2";#N/A,#N/A,TRUE,"Лист3"}</definedName>
    <definedName name="укеееукеееееееееееееее" hidden="1">{#N/A,#N/A,TRUE,"Лист1";#N/A,#N/A,TRUE,"Лист2";#N/A,#N/A,TRUE,"Лист3"}</definedName>
    <definedName name="укеукеуеуе" localSheetId="13" hidden="1">{#N/A,#N/A,TRUE,"Лист1";#N/A,#N/A,TRUE,"Лист2";#N/A,#N/A,TRUE,"Лист3"}</definedName>
    <definedName name="укеукеуеуе" hidden="1">{#N/A,#N/A,TRUE,"Лист1";#N/A,#N/A,TRUE,"Лист2";#N/A,#N/A,TRUE,"Лист3"}</definedName>
    <definedName name="уыавыапвпаворорол" localSheetId="13" hidden="1">{#N/A,#N/A,TRUE,"Лист1";#N/A,#N/A,TRUE,"Лист2";#N/A,#N/A,TRUE,"Лист3"}</definedName>
    <definedName name="уыавыапвпаворорол" hidden="1">{#N/A,#N/A,TRUE,"Лист1";#N/A,#N/A,TRUE,"Лист2";#N/A,#N/A,TRUE,"Лист3"}</definedName>
    <definedName name="шгшрормпавкаы" localSheetId="13" hidden="1">{#N/A,#N/A,TRUE,"Лист1";#N/A,#N/A,TRUE,"Лист2";#N/A,#N/A,TRUE,"Лист3"}</definedName>
    <definedName name="шгшрормпавкаы" hidden="1">{#N/A,#N/A,TRUE,"Лист1";#N/A,#N/A,TRUE,"Лист2";#N/A,#N/A,TRUE,"Лист3"}</definedName>
    <definedName name="шоапвваыаыф" localSheetId="13" hidden="1">{#N/A,#N/A,TRUE,"Лист1";#N/A,#N/A,TRUE,"Лист2";#N/A,#N/A,TRUE,"Лист3"}</definedName>
    <definedName name="шоапвваыаыф" hidden="1">{#N/A,#N/A,TRUE,"Лист1";#N/A,#N/A,TRUE,"Лист2";#N/A,#N/A,TRUE,"Лист3"}</definedName>
    <definedName name="шооитиаавч" localSheetId="13" hidden="1">{#N/A,#N/A,TRUE,"Лист1";#N/A,#N/A,TRUE,"Лист2";#N/A,#N/A,TRUE,"Лист3"}</definedName>
    <definedName name="шооитиаавч" hidden="1">{#N/A,#N/A,TRUE,"Лист1";#N/A,#N/A,TRUE,"Лист2";#N/A,#N/A,TRUE,"Лист3"}</definedName>
    <definedName name="шш" localSheetId="13" hidden="1">{#N/A,#N/A,TRUE,"Лист1";#N/A,#N/A,TRUE,"Лист2";#N/A,#N/A,TRUE,"Лист3"}</definedName>
    <definedName name="шш" hidden="1">{#N/A,#N/A,TRUE,"Лист1";#N/A,#N/A,TRUE,"Лист2";#N/A,#N/A,TRUE,"Лист3"}</definedName>
    <definedName name="щшлдолрорми" localSheetId="13" hidden="1">{#N/A,#N/A,TRUE,"Лист1";#N/A,#N/A,TRUE,"Лист2";#N/A,#N/A,TRUE,"Лист3"}</definedName>
    <definedName name="щшлдолрорми" hidden="1">{#N/A,#N/A,TRUE,"Лист1";#N/A,#N/A,TRUE,"Лист2";#N/A,#N/A,TRUE,"Лист3"}</definedName>
    <definedName name="ыапр" localSheetId="13" hidden="1">{#N/A,#N/A,TRUE,"Лист1";#N/A,#N/A,TRUE,"Лист2";#N/A,#N/A,TRUE,"Лист3"}</definedName>
    <definedName name="ыапр" hidden="1">{#N/A,#N/A,TRUE,"Лист1";#N/A,#N/A,TRUE,"Лист2";#N/A,#N/A,TRUE,"Лист3"}</definedName>
    <definedName name="ыпыим" localSheetId="13" hidden="1">{#N/A,#N/A,TRUE,"Лист1";#N/A,#N/A,TRUE,"Лист2";#N/A,#N/A,TRUE,"Лист3"}</definedName>
    <definedName name="ыпыим" hidden="1">{#N/A,#N/A,TRUE,"Лист1";#N/A,#N/A,TRUE,"Лист2";#N/A,#N/A,TRUE,"Лист3"}</definedName>
    <definedName name="ыпыпми" localSheetId="13" hidden="1">{#N/A,#N/A,TRUE,"Лист1";#N/A,#N/A,TRUE,"Лист2";#N/A,#N/A,TRUE,"Лист3"}</definedName>
    <definedName name="ыпыпми" hidden="1">{#N/A,#N/A,TRUE,"Лист1";#N/A,#N/A,TRUE,"Лист2";#N/A,#N/A,TRUE,"Лист3"}</definedName>
    <definedName name="ысчпи" localSheetId="13" hidden="1">{#N/A,#N/A,TRUE,"Лист1";#N/A,#N/A,TRUE,"Лист2";#N/A,#N/A,TRUE,"Лист3"}</definedName>
    <definedName name="ысчпи" hidden="1">{#N/A,#N/A,TRUE,"Лист1";#N/A,#N/A,TRUE,"Лист2";#N/A,#N/A,TRUE,"Лист3"}</definedName>
    <definedName name="ыуаы" localSheetId="13" hidden="1">{#N/A,#N/A,TRUE,"Лист1";#N/A,#N/A,TRUE,"Лист2";#N/A,#N/A,TRUE,"Лист3"}</definedName>
    <definedName name="ыуаы" hidden="1">{#N/A,#N/A,TRUE,"Лист1";#N/A,#N/A,TRUE,"Лист2";#N/A,#N/A,TRUE,"Лист3"}</definedName>
    <definedName name="ыыы" localSheetId="13" hidden="1">{#N/A,#N/A,FALSE,"Себестоимсть-97"}</definedName>
    <definedName name="ыыы" hidden="1">{#N/A,#N/A,FALSE,"Себестоимсть-97"}</definedName>
    <definedName name="юбьбютьи" localSheetId="13" hidden="1">{#N/A,#N/A,TRUE,"Лист1";#N/A,#N/A,TRUE,"Лист2";#N/A,#N/A,TRUE,"Лист3"}</definedName>
    <definedName name="юбьбютьи" hidden="1">{#N/A,#N/A,TRUE,"Лист1";#N/A,#N/A,TRUE,"Лист2";#N/A,#N/A,TRUE,"Лист3"}</definedName>
    <definedName name="юлолтррпв" localSheetId="13" hidden="1">{#N/A,#N/A,TRUE,"Лист1";#N/A,#N/A,TRUE,"Лист2";#N/A,#N/A,TRUE,"Лист3"}</definedName>
    <definedName name="юлолтррпв"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9" i="14" l="1"/>
  <c r="AA9" i="14"/>
  <c r="Z10" i="14"/>
  <c r="AA10" i="14"/>
  <c r="Z11" i="14"/>
  <c r="AA11" i="14"/>
  <c r="Z12" i="14"/>
  <c r="AA12" i="14"/>
  <c r="Z13" i="14"/>
  <c r="AA13" i="14"/>
  <c r="Z14" i="14"/>
  <c r="Z15" i="14"/>
  <c r="AA15" i="14"/>
  <c r="N16" i="14"/>
  <c r="X16" i="14"/>
  <c r="AA18" i="14"/>
  <c r="E21" i="14"/>
  <c r="G21" i="14"/>
  <c r="I21" i="14"/>
  <c r="I22" i="14" s="1"/>
  <c r="K21" i="14"/>
  <c r="M21" i="14"/>
  <c r="O21" i="14"/>
  <c r="Q21" i="14"/>
  <c r="Q22" i="14" s="1"/>
  <c r="S21" i="14"/>
  <c r="U21" i="14"/>
  <c r="W21" i="14"/>
  <c r="Y21" i="14"/>
  <c r="Y22" i="14" s="1"/>
  <c r="C22" i="14"/>
  <c r="E22" i="14"/>
  <c r="F22" i="14"/>
  <c r="H22" i="14" s="1"/>
  <c r="J22" i="14" s="1"/>
  <c r="L22" i="14" s="1"/>
  <c r="N22" i="14" s="1"/>
  <c r="P22" i="14" s="1"/>
  <c r="R22" i="14" s="1"/>
  <c r="T22" i="14" s="1"/>
  <c r="V22" i="14" s="1"/>
  <c r="X22" i="14" s="1"/>
  <c r="G22" i="14"/>
  <c r="K22" i="14"/>
  <c r="M22" i="14"/>
  <c r="O22" i="14"/>
  <c r="S22" i="14"/>
  <c r="U22" i="14"/>
  <c r="W22" i="14"/>
  <c r="M1" i="13"/>
  <c r="B7" i="13"/>
  <c r="H14" i="13"/>
  <c r="H13" i="13" s="1"/>
  <c r="H33" i="13" s="1"/>
  <c r="I14" i="13"/>
  <c r="J14" i="13" s="1"/>
  <c r="G18" i="13"/>
  <c r="H18" i="13"/>
  <c r="I18" i="13"/>
  <c r="J18" i="13"/>
  <c r="K18" i="13"/>
  <c r="L18" i="13"/>
  <c r="M18" i="13" s="1"/>
  <c r="G20" i="13"/>
  <c r="H20" i="13"/>
  <c r="I20" i="13"/>
  <c r="J20" i="13"/>
  <c r="K20" i="13"/>
  <c r="L20" i="13"/>
  <c r="M20" i="13"/>
  <c r="N20" i="13"/>
  <c r="O20" i="13"/>
  <c r="P20" i="13"/>
  <c r="Q20" i="13"/>
  <c r="R20" i="13"/>
  <c r="S20" i="13"/>
  <c r="G21" i="13"/>
  <c r="H21" i="13"/>
  <c r="H22" i="13" s="1"/>
  <c r="I21" i="13"/>
  <c r="I22" i="13" s="1"/>
  <c r="J21" i="13"/>
  <c r="J22" i="13" s="1"/>
  <c r="K21" i="13"/>
  <c r="K22" i="13" s="1"/>
  <c r="G22" i="13"/>
  <c r="G24" i="13"/>
  <c r="H24" i="13"/>
  <c r="H27" i="13" s="1"/>
  <c r="H28" i="13" s="1"/>
  <c r="I24" i="13"/>
  <c r="I27" i="13" s="1"/>
  <c r="I28" i="13" s="1"/>
  <c r="J24" i="13"/>
  <c r="J27" i="13" s="1"/>
  <c r="J28" i="13" s="1"/>
  <c r="K24" i="13"/>
  <c r="L24" i="13"/>
  <c r="M24" i="13"/>
  <c r="N24" i="13"/>
  <c r="O24" i="13"/>
  <c r="P24" i="13"/>
  <c r="Q24" i="13" s="1"/>
  <c r="G26" i="13"/>
  <c r="H26" i="13"/>
  <c r="I26" i="13"/>
  <c r="J26" i="13"/>
  <c r="K26" i="13"/>
  <c r="L26" i="13"/>
  <c r="M26" i="13"/>
  <c r="N26" i="13"/>
  <c r="O26" i="13"/>
  <c r="P26" i="13"/>
  <c r="Q26" i="13"/>
  <c r="R26" i="13"/>
  <c r="S26" i="13"/>
  <c r="G27" i="13"/>
  <c r="G28" i="13" s="1"/>
  <c r="K27" i="13"/>
  <c r="L27" i="13"/>
  <c r="L28" i="13" s="1"/>
  <c r="M27" i="13"/>
  <c r="M28" i="13" s="1"/>
  <c r="N27" i="13"/>
  <c r="N28" i="13" s="1"/>
  <c r="O27" i="13"/>
  <c r="O28" i="13" s="1"/>
  <c r="K28" i="13"/>
  <c r="G33" i="13"/>
  <c r="G32" i="13" s="1"/>
  <c r="H49" i="13"/>
  <c r="H50" i="13" s="1"/>
  <c r="I49" i="13"/>
  <c r="J49" i="13"/>
  <c r="K49" i="13"/>
  <c r="L49" i="13"/>
  <c r="M49" i="13"/>
  <c r="H51" i="13"/>
  <c r="G54" i="13"/>
  <c r="G55" i="13"/>
  <c r="G56" i="13"/>
  <c r="G57" i="13"/>
  <c r="G58" i="13"/>
  <c r="K61" i="13"/>
  <c r="L61" i="13"/>
  <c r="G62" i="13"/>
  <c r="G63" i="13" s="1"/>
  <c r="G64" i="13" s="1"/>
  <c r="G70" i="13"/>
  <c r="G72" i="13"/>
  <c r="H75" i="13"/>
  <c r="H61" i="13" s="1"/>
  <c r="I75" i="13"/>
  <c r="I61" i="13" s="1"/>
  <c r="J75" i="13"/>
  <c r="J61" i="13" s="1"/>
  <c r="K75" i="13"/>
  <c r="L75" i="13"/>
  <c r="M75" i="13"/>
  <c r="AA75" i="13"/>
  <c r="G76" i="13"/>
  <c r="C85" i="13"/>
  <c r="D85" i="13"/>
  <c r="E85" i="13" s="1"/>
  <c r="F85" i="13" s="1"/>
  <c r="G85" i="13" s="1"/>
  <c r="H85" i="13" s="1"/>
  <c r="I85" i="13" s="1"/>
  <c r="J85" i="13" s="1"/>
  <c r="K85" i="13" s="1"/>
  <c r="L85" i="13" s="1"/>
  <c r="M85" i="13" s="1"/>
  <c r="N85" i="13" s="1"/>
  <c r="R24" i="13" l="1"/>
  <c r="Q27" i="13"/>
  <c r="Q28" i="13" s="1"/>
  <c r="K14" i="13"/>
  <c r="J13" i="13"/>
  <c r="J33" i="13" s="1"/>
  <c r="J38" i="13"/>
  <c r="I51" i="13"/>
  <c r="I50" i="13"/>
  <c r="G65" i="13"/>
  <c r="H35" i="13"/>
  <c r="H43" i="13"/>
  <c r="H54" i="13" s="1"/>
  <c r="H56" i="13" s="1"/>
  <c r="H57" i="13" s="1"/>
  <c r="H32" i="13"/>
  <c r="H34" i="13" s="1"/>
  <c r="N18" i="13"/>
  <c r="M21" i="13"/>
  <c r="M22" i="13" s="1"/>
  <c r="I38" i="13"/>
  <c r="H38" i="13"/>
  <c r="I13" i="13"/>
  <c r="I33" i="13" s="1"/>
  <c r="P27" i="13"/>
  <c r="P28" i="13" s="1"/>
  <c r="L21" i="13"/>
  <c r="L22" i="13" s="1"/>
  <c r="H58" i="13" l="1"/>
  <c r="H70" i="13" s="1"/>
  <c r="J37" i="13"/>
  <c r="J40" i="13"/>
  <c r="H55" i="13"/>
  <c r="O18" i="13"/>
  <c r="N21" i="13"/>
  <c r="N22" i="13" s="1"/>
  <c r="L14" i="13"/>
  <c r="K38" i="13"/>
  <c r="K13" i="13"/>
  <c r="K33" i="13" s="1"/>
  <c r="J35" i="13"/>
  <c r="J43" i="13"/>
  <c r="J54" i="13" s="1"/>
  <c r="J56" i="13" s="1"/>
  <c r="J32" i="13"/>
  <c r="J34" i="13" s="1"/>
  <c r="I35" i="13"/>
  <c r="I45" i="13" s="1"/>
  <c r="I43" i="13"/>
  <c r="I54" i="13" s="1"/>
  <c r="I56" i="13" s="1"/>
  <c r="I57" i="13" s="1"/>
  <c r="I32" i="13"/>
  <c r="I34" i="13" s="1"/>
  <c r="H37" i="13"/>
  <c r="H40" i="13"/>
  <c r="H45" i="13" s="1"/>
  <c r="S24" i="13"/>
  <c r="S27" i="13" s="1"/>
  <c r="S28" i="13" s="1"/>
  <c r="R27" i="13"/>
  <c r="R28" i="13" s="1"/>
  <c r="H36" i="13"/>
  <c r="I37" i="13"/>
  <c r="I40" i="13"/>
  <c r="J50" i="13"/>
  <c r="J51" i="13"/>
  <c r="I58" i="13" l="1"/>
  <c r="I70" i="13" s="1"/>
  <c r="J57" i="13"/>
  <c r="P18" i="13"/>
  <c r="O21" i="13"/>
  <c r="O22" i="13" s="1"/>
  <c r="L38" i="13"/>
  <c r="M14" i="13"/>
  <c r="L13" i="13"/>
  <c r="L33" i="13" s="1"/>
  <c r="I55" i="13"/>
  <c r="J55" i="13" s="1"/>
  <c r="J45" i="13"/>
  <c r="K50" i="13"/>
  <c r="K51" i="13"/>
  <c r="J39" i="13"/>
  <c r="J41" i="13" s="1"/>
  <c r="J42" i="13"/>
  <c r="J36" i="13"/>
  <c r="J46" i="13" s="1"/>
  <c r="J62" i="13" s="1"/>
  <c r="J63" i="13" s="1"/>
  <c r="J44" i="13"/>
  <c r="H39" i="13"/>
  <c r="H42" i="13"/>
  <c r="K35" i="13"/>
  <c r="K43" i="13"/>
  <c r="K54" i="13" s="1"/>
  <c r="K56" i="13" s="1"/>
  <c r="K32" i="13"/>
  <c r="K34" i="13" s="1"/>
  <c r="I39" i="13"/>
  <c r="I41" i="13" s="1"/>
  <c r="I42" i="13"/>
  <c r="I36" i="13"/>
  <c r="I46" i="13" s="1"/>
  <c r="I62" i="13" s="1"/>
  <c r="I63" i="13" s="1"/>
  <c r="K37" i="13"/>
  <c r="K40" i="13"/>
  <c r="L40" i="13" l="1"/>
  <c r="L37" i="13"/>
  <c r="L35" i="13"/>
  <c r="L45" i="13" s="1"/>
  <c r="L43" i="13"/>
  <c r="L54" i="13" s="1"/>
  <c r="L56" i="13" s="1"/>
  <c r="L32" i="13"/>
  <c r="L34" i="13" s="1"/>
  <c r="J68" i="13"/>
  <c r="K45" i="13"/>
  <c r="L50" i="13"/>
  <c r="L51" i="13"/>
  <c r="Q18" i="13"/>
  <c r="P21" i="13"/>
  <c r="P22" i="13" s="1"/>
  <c r="I68" i="13"/>
  <c r="K42" i="13"/>
  <c r="K39" i="13"/>
  <c r="K41" i="13" s="1"/>
  <c r="H68" i="13"/>
  <c r="J58" i="13"/>
  <c r="J70" i="13" s="1"/>
  <c r="K57" i="13"/>
  <c r="M38" i="13"/>
  <c r="M13" i="13"/>
  <c r="M33" i="13" s="1"/>
  <c r="N14" i="13"/>
  <c r="K44" i="13"/>
  <c r="K36" i="13"/>
  <c r="K46" i="13" s="1"/>
  <c r="K62" i="13" s="1"/>
  <c r="K63" i="13" s="1"/>
  <c r="I44" i="13"/>
  <c r="H41" i="13"/>
  <c r="H46" i="13" s="1"/>
  <c r="H62" i="13" s="1"/>
  <c r="H63" i="13" s="1"/>
  <c r="H64" i="13" s="1"/>
  <c r="H44" i="13"/>
  <c r="K55" i="13"/>
  <c r="L55" i="13" s="1"/>
  <c r="N13" i="13" l="1"/>
  <c r="N33" i="13" s="1"/>
  <c r="N38" i="13"/>
  <c r="O14" i="13"/>
  <c r="K58" i="13"/>
  <c r="K70" i="13" s="1"/>
  <c r="L57" i="13"/>
  <c r="L36" i="13"/>
  <c r="L46" i="13" s="1"/>
  <c r="L62" i="13" s="1"/>
  <c r="L63" i="13" s="1"/>
  <c r="L44" i="13"/>
  <c r="K68" i="13"/>
  <c r="R18" i="13"/>
  <c r="Q21" i="13"/>
  <c r="Q22" i="13" s="1"/>
  <c r="H65" i="13"/>
  <c r="I64" i="13"/>
  <c r="L42" i="13"/>
  <c r="L39" i="13"/>
  <c r="L41" i="13" s="1"/>
  <c r="M32" i="13"/>
  <c r="M34" i="13" s="1"/>
  <c r="M35" i="13"/>
  <c r="M43" i="13"/>
  <c r="M54" i="13" s="1"/>
  <c r="M56" i="13" s="1"/>
  <c r="M40" i="13"/>
  <c r="M37" i="13"/>
  <c r="M51" i="13"/>
  <c r="M50" i="13"/>
  <c r="H71" i="13" l="1"/>
  <c r="H69" i="13" s="1"/>
  <c r="H67" i="13" s="1"/>
  <c r="H72" i="13" s="1"/>
  <c r="H74" i="13"/>
  <c r="M55" i="13"/>
  <c r="I65" i="13"/>
  <c r="J64" i="13"/>
  <c r="L58" i="13"/>
  <c r="L70" i="13" s="1"/>
  <c r="M57" i="13"/>
  <c r="N32" i="13"/>
  <c r="N34" i="13" s="1"/>
  <c r="N35" i="13"/>
  <c r="N45" i="13" s="1"/>
  <c r="N43" i="13"/>
  <c r="M36" i="13"/>
  <c r="N51" i="13"/>
  <c r="N50" i="13"/>
  <c r="O50" i="13" s="1"/>
  <c r="P50" i="13" s="1"/>
  <c r="Q50" i="13" s="1"/>
  <c r="R50" i="13" s="1"/>
  <c r="S50" i="13" s="1"/>
  <c r="O13" i="13"/>
  <c r="O33" i="13" s="1"/>
  <c r="O38" i="13"/>
  <c r="P14" i="13"/>
  <c r="M42" i="13"/>
  <c r="M39" i="13"/>
  <c r="M41" i="13" s="1"/>
  <c r="M45" i="13"/>
  <c r="R21" i="13"/>
  <c r="R22" i="13" s="1"/>
  <c r="S18" i="13"/>
  <c r="S21" i="13" s="1"/>
  <c r="S22" i="13" s="1"/>
  <c r="T51" i="13"/>
  <c r="L68" i="13"/>
  <c r="N40" i="13"/>
  <c r="N37" i="13"/>
  <c r="O40" i="13" l="1"/>
  <c r="O37" i="13"/>
  <c r="N36" i="13"/>
  <c r="I71" i="13"/>
  <c r="I69" i="13" s="1"/>
  <c r="I67" i="13" s="1"/>
  <c r="I72" i="13" s="1"/>
  <c r="I74" i="13"/>
  <c r="J65" i="13"/>
  <c r="K64" i="13"/>
  <c r="M44" i="13"/>
  <c r="M68" i="13"/>
  <c r="M46" i="13"/>
  <c r="M62" i="13" s="1"/>
  <c r="M63" i="13" s="1"/>
  <c r="N55" i="13"/>
  <c r="O32" i="13"/>
  <c r="O34" i="13" s="1"/>
  <c r="O43" i="13"/>
  <c r="O54" i="13" s="1"/>
  <c r="O56" i="13" s="1"/>
  <c r="O35" i="13"/>
  <c r="O45" i="13" s="1"/>
  <c r="M58" i="13"/>
  <c r="M70" i="13" s="1"/>
  <c r="N42" i="13"/>
  <c r="N39" i="13"/>
  <c r="N41" i="13" s="1"/>
  <c r="P13" i="13"/>
  <c r="P33" i="13" s="1"/>
  <c r="P38" i="13"/>
  <c r="Q14" i="13"/>
  <c r="N54" i="13"/>
  <c r="N56" i="13" s="1"/>
  <c r="N57" i="13" s="1"/>
  <c r="H76" i="13"/>
  <c r="O57" i="13" l="1"/>
  <c r="N58" i="13"/>
  <c r="N70" i="13" s="1"/>
  <c r="J71" i="13"/>
  <c r="J69" i="13" s="1"/>
  <c r="J67" i="13" s="1"/>
  <c r="J72" i="13" s="1"/>
  <c r="J74" i="13"/>
  <c r="J76" i="13" s="1"/>
  <c r="P35" i="13"/>
  <c r="P43" i="13"/>
  <c r="P54" i="13" s="1"/>
  <c r="P56" i="13" s="1"/>
  <c r="P32" i="13"/>
  <c r="P34" i="13" s="1"/>
  <c r="O36" i="13"/>
  <c r="O46" i="13" s="1"/>
  <c r="O62" i="13" s="1"/>
  <c r="O63" i="13" s="1"/>
  <c r="I76" i="13"/>
  <c r="N68" i="13"/>
  <c r="N44" i="13"/>
  <c r="O55" i="13"/>
  <c r="N46" i="13"/>
  <c r="N62" i="13" s="1"/>
  <c r="N63" i="13" s="1"/>
  <c r="O42" i="13"/>
  <c r="O39" i="13"/>
  <c r="O41" i="13" s="1"/>
  <c r="P37" i="13"/>
  <c r="P40" i="13"/>
  <c r="R14" i="13"/>
  <c r="Q13" i="13"/>
  <c r="Q33" i="13" s="1"/>
  <c r="Q38" i="13"/>
  <c r="L64" i="13"/>
  <c r="K65" i="13"/>
  <c r="Q35" i="13" l="1"/>
  <c r="Q45" i="13" s="1"/>
  <c r="Q43" i="13"/>
  <c r="Q54" i="13" s="1"/>
  <c r="Q56" i="13" s="1"/>
  <c r="Q32" i="13"/>
  <c r="Q34" i="13" s="1"/>
  <c r="S14" i="13"/>
  <c r="R13" i="13"/>
  <c r="R33" i="13" s="1"/>
  <c r="R38" i="13"/>
  <c r="O68" i="13"/>
  <c r="P36" i="13"/>
  <c r="P39" i="13"/>
  <c r="P41" i="13" s="1"/>
  <c r="P42" i="13"/>
  <c r="M64" i="13"/>
  <c r="L65" i="13"/>
  <c r="P55" i="13"/>
  <c r="Q55" i="13" s="1"/>
  <c r="P45" i="13"/>
  <c r="K71" i="13"/>
  <c r="K69" i="13" s="1"/>
  <c r="K67" i="13" s="1"/>
  <c r="K72" i="13" s="1"/>
  <c r="K74" i="13"/>
  <c r="K76" i="13" s="1"/>
  <c r="Q37" i="13"/>
  <c r="Q40" i="13"/>
  <c r="O44" i="13"/>
  <c r="P57" i="13"/>
  <c r="O58" i="13"/>
  <c r="O70" i="13" s="1"/>
  <c r="N64" i="13" l="1"/>
  <c r="M65" i="13"/>
  <c r="R37" i="13"/>
  <c r="R40" i="13"/>
  <c r="L71" i="13"/>
  <c r="L69" i="13" s="1"/>
  <c r="L67" i="13" s="1"/>
  <c r="L72" i="13" s="1"/>
  <c r="L74" i="13"/>
  <c r="L76" i="13" s="1"/>
  <c r="Q39" i="13"/>
  <c r="Q41" i="13" s="1"/>
  <c r="Q42" i="13"/>
  <c r="P68" i="13"/>
  <c r="R35" i="13"/>
  <c r="R43" i="13"/>
  <c r="R54" i="13" s="1"/>
  <c r="R56" i="13" s="1"/>
  <c r="R32" i="13"/>
  <c r="R34" i="13" s="1"/>
  <c r="Q57" i="13"/>
  <c r="P58" i="13"/>
  <c r="P70" i="13" s="1"/>
  <c r="S38" i="13"/>
  <c r="S13" i="13"/>
  <c r="S33" i="13" s="1"/>
  <c r="P44" i="13"/>
  <c r="Q36" i="13"/>
  <c r="P46" i="13"/>
  <c r="P62" i="13" s="1"/>
  <c r="P63" i="13" s="1"/>
  <c r="R55" i="13"/>
  <c r="R36" i="13" l="1"/>
  <c r="R45" i="13"/>
  <c r="Q58" i="13"/>
  <c r="Q70" i="13" s="1"/>
  <c r="R57" i="13"/>
  <c r="Q44" i="13"/>
  <c r="S35" i="13"/>
  <c r="S43" i="13"/>
  <c r="S54" i="13" s="1"/>
  <c r="S56" i="13" s="1"/>
  <c r="S32" i="13"/>
  <c r="S34" i="13" s="1"/>
  <c r="Q46" i="13"/>
  <c r="Q62" i="13" s="1"/>
  <c r="Q63" i="13" s="1"/>
  <c r="R39" i="13"/>
  <c r="R41" i="13" s="1"/>
  <c r="R42" i="13"/>
  <c r="M71" i="13"/>
  <c r="M69" i="13" s="1"/>
  <c r="M67" i="13" s="1"/>
  <c r="M72" i="13" s="1"/>
  <c r="M74" i="13"/>
  <c r="O64" i="13"/>
  <c r="N65" i="13"/>
  <c r="S37" i="13"/>
  <c r="S40" i="13"/>
  <c r="Q68" i="13"/>
  <c r="R58" i="13" l="1"/>
  <c r="R70" i="13" s="1"/>
  <c r="S57" i="13"/>
  <c r="S58" i="13" s="1"/>
  <c r="S70" i="13" s="1"/>
  <c r="S42" i="13"/>
  <c r="S39" i="13"/>
  <c r="S41" i="13" s="1"/>
  <c r="R68" i="13"/>
  <c r="N71" i="13"/>
  <c r="N69" i="13" s="1"/>
  <c r="N67" i="13" s="1"/>
  <c r="N72" i="13" s="1"/>
  <c r="N74" i="13"/>
  <c r="N76" i="13" s="1"/>
  <c r="P64" i="13"/>
  <c r="O65" i="13"/>
  <c r="S36" i="13"/>
  <c r="S44" i="13"/>
  <c r="R44" i="13"/>
  <c r="R46" i="13"/>
  <c r="R62" i="13" s="1"/>
  <c r="R63" i="13" s="1"/>
  <c r="M76" i="13"/>
  <c r="S45" i="13"/>
  <c r="S55" i="13"/>
  <c r="O71" i="13" l="1"/>
  <c r="O69" i="13" s="1"/>
  <c r="O67" i="13" s="1"/>
  <c r="O72" i="13" s="1"/>
  <c r="O74" i="13"/>
  <c r="O76" i="13" s="1"/>
  <c r="S46" i="13"/>
  <c r="S62" i="13" s="1"/>
  <c r="S63" i="13" s="1"/>
  <c r="S68" i="13"/>
  <c r="P65" i="13"/>
  <c r="Q64" i="13"/>
  <c r="Q65" i="13" l="1"/>
  <c r="R64" i="13"/>
  <c r="P71" i="13"/>
  <c r="P69" i="13" s="1"/>
  <c r="P67" i="13" s="1"/>
  <c r="P72" i="13" s="1"/>
  <c r="P74" i="13"/>
  <c r="P76" i="13" s="1"/>
  <c r="R65" i="13" l="1"/>
  <c r="S64" i="13"/>
  <c r="S65" i="13" s="1"/>
  <c r="Q71" i="13"/>
  <c r="Q69" i="13" s="1"/>
  <c r="Q67" i="13" s="1"/>
  <c r="Q72" i="13" s="1"/>
  <c r="Q74" i="13"/>
  <c r="S71" i="13" l="1"/>
  <c r="S69" i="13" s="1"/>
  <c r="S67" i="13" s="1"/>
  <c r="S74" i="13"/>
  <c r="Q76" i="13"/>
  <c r="R71" i="13"/>
  <c r="R69" i="13" s="1"/>
  <c r="R67" i="13" s="1"/>
  <c r="R72" i="13" s="1"/>
  <c r="R74" i="13"/>
  <c r="R76" i="13" s="1"/>
  <c r="S72" i="13" l="1"/>
  <c r="S76" i="13" s="1"/>
</calcChain>
</file>

<file path=xl/sharedStrings.xml><?xml version="1.0" encoding="utf-8"?>
<sst xmlns="http://schemas.openxmlformats.org/spreadsheetml/2006/main" count="3220" uniqueCount="673">
  <si>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</si>
  <si>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</si>
  <si>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</si>
  <si>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</si>
  <si>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</si>
  <si>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</si>
  <si>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</si>
  <si>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K_003-15-1-05.20-0037</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</si>
  <si>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</si>
  <si>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(129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</si>
  <si>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</si>
  <si>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</si>
  <si>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</si>
  <si>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</si>
  <si>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</si>
  <si>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</si>
  <si>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</si>
  <si>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</si>
  <si>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</si>
  <si>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</si>
  <si>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</si>
  <si>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</si>
  <si>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</si>
  <si>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</si>
  <si>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</si>
  <si>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</si>
  <si>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</si>
  <si>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</si>
  <si>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</si>
  <si>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</si>
  <si>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</si>
  <si>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</si>
  <si>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</si>
  <si>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</si>
  <si>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</si>
  <si>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</si>
  <si>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</si>
  <si>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</si>
  <si>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</si>
  <si>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</si>
  <si>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</si>
  <si>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</si>
  <si>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</si>
  <si>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</si>
  <si>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</si>
  <si>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</si>
  <si>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</si>
  <si>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</si>
  <si>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</si>
  <si>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</si>
  <si>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</si>
  <si>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</si>
  <si>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</si>
  <si>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</si>
  <si>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</si>
  <si>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</si>
  <si>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5,88399524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0,000023004         2025 г.;
0,000023004         2026 г.;
0,000023004         2027 г.;
0,000023004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</si>
  <si>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</si>
  <si>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</si>
  <si>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</si>
  <si>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</si>
  <si>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</si>
  <si>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</si>
  <si>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</si>
  <si>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</si>
  <si>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</si>
  <si>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</si>
  <si>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</si>
  <si>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</si>
  <si>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</si>
  <si>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</si>
  <si>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</si>
  <si>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</si>
  <si>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5,884 млн.руб. с НДС</t>
  </si>
  <si>
    <t>25</t>
  </si>
  <si>
    <t>Общий объем освоения капитальных вложений по инвестиционному проекту за период реализации инвестиционной программы</t>
  </si>
  <si>
    <t>4,903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</si>
  <si>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</si>
  <si>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</si>
  <si>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</si>
  <si>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</si>
  <si>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</si>
  <si>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</si>
  <si>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</si>
  <si>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</si>
  <si>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</si>
  <si>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</si>
  <si>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</si>
  <si>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</si>
  <si>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</si>
  <si>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</si>
  <si>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</si>
  <si>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</si>
  <si>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</si>
  <si>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</si>
  <si>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</si>
  <si>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</si>
  <si>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</si>
  <si>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</si>
  <si>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</si>
  <si>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</si>
  <si>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</si>
  <si>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</si>
  <si>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</si>
  <si>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</si>
  <si>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</si>
  <si>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</si>
  <si>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</si>
  <si>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</si>
  <si>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</si>
  <si>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</si>
  <si>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</si>
  <si>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</si>
  <si>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</si>
  <si>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</si>
  <si>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</si>
  <si>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</si>
  <si>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</si>
  <si>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</si>
  <si>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</si>
  <si>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</si>
  <si>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</si>
  <si>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</si>
  <si>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</si>
  <si>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</si>
  <si>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</si>
  <si>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</si>
  <si>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</si>
  <si>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</si>
  <si>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</si>
  <si>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</si>
  <si>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</si>
  <si>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</si>
  <si>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</si>
  <si>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</si>
  <si>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</si>
  <si>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</si>
  <si>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</si>
  <si>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</si>
  <si>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</si>
  <si>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</si>
  <si>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</si>
  <si>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</si>
  <si>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</si>
  <si>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</si>
  <si>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</si>
  <si>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</si>
  <si>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</si>
  <si>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</si>
  <si>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количестве 129 т.у.</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</si>
  <si>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</si>
  <si>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129 точек учета потребителей.</t>
  </si>
  <si>
    <t>Удельные стоимостные показатели реализации инвестиционного проекта</t>
  </si>
  <si>
    <t>0,038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</si>
  <si>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</si>
  <si>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</si>
  <si>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</si>
  <si>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учета.¶В рамках проекта в период 2023-2027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129  шт.</t>
  </si>
  <si>
    <t>Год начала  реализации инвестиционного проекта</t>
  </si>
  <si>
    <t>2025</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</si>
  <si>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</si>
  <si>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</si>
  <si>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</si>
  <si>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</si>
  <si>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</si>
  <si>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</si>
  <si>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</si>
  <si>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</si>
  <si>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</si>
  <si>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</si>
  <si>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</si>
  <si>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</si>
  <si>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</si>
  <si>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</si>
  <si>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</si>
  <si>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</si>
  <si>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</si>
  <si>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</si>
  <si>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</si>
  <si>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</si>
  <si>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</si>
  <si>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</si>
  <si>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</si>
  <si>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</si>
  <si>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</si>
  <si>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</si>
  <si>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</si>
  <si>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</si>
  <si>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</si>
  <si>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</si>
  <si>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</si>
  <si>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</si>
  <si>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</si>
  <si>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</si>
  <si>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</si>
  <si>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</si>
  <si>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</si>
  <si>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</si>
  <si>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</si>
  <si>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</si>
  <si>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</si>
  <si>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</si>
  <si>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</si>
  <si>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</si>
  <si>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</si>
  <si>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</si>
  <si>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</si>
  <si>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</si>
  <si>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</si>
  <si>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</si>
  <si>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</si>
  <si>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</si>
  <si>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</si>
  <si>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</si>
  <si>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</si>
  <si>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</si>
  <si>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</si>
  <si>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</si>
  <si>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</si>
  <si>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-9 532 198,53684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</si>
  <si>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</si>
  <si>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</si>
  <si>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</si>
  <si>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</si>
  <si>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</si>
  <si>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</si>
  <si>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</si>
  <si>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</si>
  <si>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</si>
  <si>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</si>
  <si>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</si>
  <si>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</si>
  <si>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</si>
  <si>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</si>
  <si>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</si>
  <si>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</si>
  <si>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</si>
  <si>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</si>
  <si>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</si>
  <si>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</si>
  <si>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</si>
  <si>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</si>
  <si>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</si>
  <si>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</si>
  <si>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</si>
  <si>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</si>
  <si>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</si>
  <si>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</si>
  <si>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</si>
  <si>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</si>
  <si>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</si>
  <si>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</si>
  <si>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</si>
  <si>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</si>
  <si>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</si>
  <si>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</si>
  <si>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</si>
  <si>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</si>
  <si>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</si>
  <si>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</si>
  <si>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</si>
  <si>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</si>
  <si>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</si>
  <si>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</si>
  <si>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</si>
  <si>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</si>
  <si>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</si>
  <si>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</si>
  <si>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</si>
  <si>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</si>
  <si>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</si>
  <si>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</si>
  <si>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</si>
  <si>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</si>
  <si>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</si>
  <si>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</si>
  <si>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</si>
  <si>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</si>
  <si>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</si>
  <si>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</si>
  <si>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</si>
  <si>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</si>
  <si>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</si>
  <si>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</si>
  <si>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</si>
  <si>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</si>
  <si>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</si>
  <si>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</si>
  <si>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</si>
  <si>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</si>
  <si>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</si>
  <si>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</si>
  <si>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</si>
  <si>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</si>
  <si>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</si>
  <si>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</si>
  <si>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</si>
  <si>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</si>
  <si>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</si>
  <si>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</si>
  <si>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</si>
  <si>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</si>
  <si>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</si>
  <si>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</si>
  <si>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</si>
  <si>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</si>
  <si>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</si>
  <si>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</si>
  <si>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</si>
  <si>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</si>
  <si>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</si>
  <si>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</si>
  <si>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</si>
  <si>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</si>
  <si>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</si>
  <si>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</si>
  <si>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</si>
  <si>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</si>
  <si>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</si>
  <si>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</si>
  <si>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</si>
  <si>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</si>
  <si>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</si>
  <si>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</si>
  <si>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</si>
  <si>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</si>
  <si>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</si>
  <si>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</si>
  <si>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</si>
  <si>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</si>
  <si>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</si>
  <si>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</si>
  <si>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</si>
  <si>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</si>
  <si>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</si>
  <si>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</si>
  <si>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</si>
  <si>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</si>
  <si>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</si>
  <si>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</si>
  <si>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</si>
  <si>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</si>
  <si>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</si>
  <si>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</si>
  <si>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</si>
  <si>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</si>
  <si>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</si>
  <si>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</si>
  <si>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</si>
  <si>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</si>
  <si>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</si>
  <si>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</si>
  <si>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</si>
  <si>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</si>
  <si>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</si>
  <si>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</si>
  <si>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</si>
  <si>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t>
  </si>
  <si>
    <t>3.2.</t>
  </si>
  <si>
    <t>Монтаж основного оборудования</t>
  </si>
  <si>
    <t>01.11.2025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</si>
  <si>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</si>
  <si>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</si>
  <si>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</si>
  <si>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</si>
  <si>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</si>
  <si>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</si>
  <si>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</si>
  <si>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</si>
  <si>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</si>
  <si>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</si>
  <si>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</si>
  <si>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</si>
  <si>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</si>
  <si>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</si>
  <si>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</si>
  <si>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</si>
  <si>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</si>
  <si>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</si>
  <si>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</si>
  <si>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</si>
  <si>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</si>
  <si>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</si>
  <si>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</si>
  <si>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</si>
  <si>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</si>
  <si>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</si>
  <si>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</si>
  <si>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</si>
  <si>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</si>
  <si>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</si>
  <si>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</si>
  <si>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</si>
  <si>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</si>
  <si>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</si>
  <si>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</si>
  <si>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</si>
  <si>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</si>
  <si>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</si>
  <si>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5,88399524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</si>
  <si>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</si>
  <si>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</si>
  <si>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</si>
  <si>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</si>
  <si>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</si>
  <si>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</si>
  <si>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</si>
  <si>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</si>
  <si>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</si>
  <si>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</si>
  <si>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</si>
  <si>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4,90332937</t>
  </si>
  <si>
    <t>2.1</t>
  </si>
  <si>
    <t>проектно-изыскательские работы</t>
  </si>
  <si>
    <t>0,26920653</t>
  </si>
  <si>
    <t>2.2</t>
  </si>
  <si>
    <t>строительные работы, реконструкция, монтаж оборудования</t>
  </si>
  <si>
    <t>1,35978365</t>
  </si>
  <si>
    <t>2.3</t>
  </si>
  <si>
    <t>оборудование</t>
  </si>
  <si>
    <t>2,77980345</t>
  </si>
  <si>
    <t>2.4</t>
  </si>
  <si>
    <t>прочие затраты</t>
  </si>
  <si>
    <t>0,49453574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</si>
  <si>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</si>
  <si>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</si>
  <si>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</si>
  <si>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</si>
  <si>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</si>
  <si>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</si>
  <si>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</si>
  <si>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</si>
  <si>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</si>
  <si>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</si>
  <si>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</si>
  <si>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</si>
  <si>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</si>
  <si>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</si>
  <si>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</si>
  <si>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</si>
  <si>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</si>
  <si>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</si>
  <si>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</si>
  <si>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</si>
  <si>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</si>
  <si>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</si>
  <si>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</si>
  <si>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</si>
  <si>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</si>
  <si>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</si>
  <si>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</si>
  <si>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</si>
  <si>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</si>
  <si>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</si>
  <si>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</si>
  <si>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</si>
  <si>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</si>
  <si>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</si>
  <si>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129,000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</si>
  <si>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</si>
  <si>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</si>
  <si>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</si>
  <si>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</si>
  <si>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</si>
  <si>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</si>
  <si>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</si>
  <si>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</si>
  <si>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</si>
  <si>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</si>
  <si>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</si>
  <si>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</si>
  <si>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</si>
  <si>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</si>
  <si>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</si>
  <si>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</si>
  <si>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</si>
  <si>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</si>
  <si>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</si>
  <si>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</si>
  <si>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</si>
  <si>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</si>
  <si>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</si>
  <si>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</si>
  <si>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</si>
  <si>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</si>
  <si>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</si>
  <si>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</si>
  <si>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</si>
  <si>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</si>
  <si>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</si>
  <si>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</si>
  <si>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</si>
  <si>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</si>
  <si>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</si>
  <si>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</si>
  <si>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</si>
  <si>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</si>
  <si>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</si>
  <si>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</si>
  <si>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</si>
  <si>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</si>
  <si>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</si>
  <si>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</si>
  <si>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</si>
  <si>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</si>
  <si>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</si>
  <si>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</si>
  <si>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</si>
  <si>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</si>
  <si>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</si>
  <si>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</si>
  <si>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</si>
  <si>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</si>
  <si>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</si>
  <si>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</si>
  <si>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</si>
  <si>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</si>
  <si>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</si>
  <si>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</si>
  <si>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</si>
  <si>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</si>
  <si>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</si>
  <si>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</si>
  <si>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</si>
  <si>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</si>
  <si>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</si>
  <si>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</si>
  <si>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</si>
  <si>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</si>
  <si>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</si>
  <si>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</si>
  <si>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</si>
  <si>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</si>
  <si>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</si>
  <si>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</si>
  <si>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</si>
  <si>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</si>
  <si>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</si>
  <si>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</si>
  <si>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</si>
  <si>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</si>
  <si>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</si>
  <si>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</si>
  <si>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</si>
  <si>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</si>
  <si>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</si>
  <si>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</si>
  <si>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</si>
  <si>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</si>
  <si>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</si>
  <si>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</si>
  <si>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</si>
  <si>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</si>
  <si>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</si>
  <si>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</si>
  <si>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</si>
  <si>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</si>
  <si>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</si>
  <si>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</si>
  <si>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</si>
  <si>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</si>
  <si>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</si>
  <si>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</si>
  <si>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</si>
  <si>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</si>
  <si>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</si>
  <si>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</si>
  <si>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</si>
  <si>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</si>
  <si>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129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</si>
  <si>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</si>
  <si>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</si>
  <si>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</si>
  <si>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</si>
  <si>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</si>
  <si>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</si>
  <si>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</si>
  <si>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</si>
  <si>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</si>
  <si>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</si>
  <si>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</si>
  <si>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</si>
  <si>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</si>
  <si>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</si>
  <si>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</si>
  <si>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</si>
  <si>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</si>
  <si>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</si>
  <si>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</si>
  <si>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</si>
  <si>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</si>
  <si>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</si>
  <si>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</si>
  <si>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</si>
  <si>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</si>
  <si>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</si>
  <si>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</si>
  <si>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</si>
  <si>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</si>
  <si>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</si>
  <si>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</si>
  <si>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</si>
  <si>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</si>
  <si>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</si>
  <si>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</si>
  <si>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</si>
  <si>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</si>
  <si>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</si>
  <si>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</si>
  <si>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</si>
  <si>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</si>
  <si>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</si>
  <si>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Денежный поток от инвестиционной деятельности</t>
  </si>
  <si>
    <t>Денежный поток от операционной деятельности</t>
  </si>
  <si>
    <t>Изменение чистого оборотного капитала</t>
  </si>
  <si>
    <t>Расчеты с бюджетом по НДС</t>
  </si>
  <si>
    <t>Расчеты с бюджетом по НП</t>
  </si>
  <si>
    <t>Текущие обязательства</t>
  </si>
  <si>
    <t>Расчеты с покупателями (текущие активы)</t>
  </si>
  <si>
    <t>Оборотный капитал</t>
  </si>
  <si>
    <t>К уплате</t>
  </si>
  <si>
    <t>Накопительным итогом</t>
  </si>
  <si>
    <t>Итоговый НДС</t>
  </si>
  <si>
    <t>НДС полученный</t>
  </si>
  <si>
    <t>НДС уплаченный</t>
  </si>
  <si>
    <t>НП</t>
  </si>
  <si>
    <t>Налогооблагаемая база</t>
  </si>
  <si>
    <t>Амотризация</t>
  </si>
  <si>
    <t>Стоимость ОФ на конец периода</t>
  </si>
  <si>
    <t>Расходы</t>
  </si>
  <si>
    <t xml:space="preserve">    полученный НДС</t>
  </si>
  <si>
    <t xml:space="preserve">    график оплаты (без НДС)</t>
  </si>
  <si>
    <t xml:space="preserve">    НДС на поставленную продукцию</t>
  </si>
  <si>
    <t xml:space="preserve">    к оплате от покупателей (без НДС)</t>
  </si>
  <si>
    <t xml:space="preserve"> = Итого</t>
  </si>
  <si>
    <t>Эффект экономии (снижение затрат на покупку электроэнергии для компенсации потерь)</t>
  </si>
  <si>
    <t>Дополнительный полезный отпуск (увеличение транспорта) (с НДС)</t>
  </si>
  <si>
    <t xml:space="preserve">         ДОХОДЫ ОТ ПРОДАЖ</t>
  </si>
  <si>
    <t xml:space="preserve">    НДС</t>
  </si>
  <si>
    <t xml:space="preserve">    цена без НДС и акцизов</t>
  </si>
  <si>
    <t>То же, в пересчете на период, равный шагу проекта</t>
  </si>
  <si>
    <t>Предполагаемый темп годового роста цен</t>
  </si>
  <si>
    <t>Цена с НДС</t>
  </si>
  <si>
    <t>Дополнительный полезный отпуск (увеличение транспорта)</t>
  </si>
  <si>
    <t xml:space="preserve">         ЦЕНА РЕАЛИЗАЦИИ (за единицу, с НДС)</t>
  </si>
  <si>
    <t>ОБЪЕМЫ РЕАЛИЗАЦИИ (в единицах)</t>
  </si>
  <si>
    <t>млн. кВт*ч</t>
  </si>
  <si>
    <t>Снижение потерь  электроэнергии*</t>
  </si>
  <si>
    <t>Ед. измер.</t>
  </si>
  <si>
    <t>Сейчас в расчете</t>
  </si>
  <si>
    <t>план (тариф передачу, население)</t>
  </si>
  <si>
    <t>Тариф на услуги по передаче электроэнергиии</t>
  </si>
  <si>
    <t>план (тариф на покупку потерь)</t>
  </si>
  <si>
    <t>Года</t>
  </si>
  <si>
    <t>Тариф на потери, руб/кВт.ч</t>
  </si>
  <si>
    <t>Проектные работы</t>
  </si>
  <si>
    <t>ВСЕГО с ПИР</t>
  </si>
  <si>
    <t>ПИР (на весь ИП, в зависимости от общей суммы ИП по таблице П6)</t>
  </si>
  <si>
    <t>ИТОГО</t>
  </si>
  <si>
    <t>ТТ на 3 фазы 0,4 кВ, шт.</t>
  </si>
  <si>
    <t>ИПУ трехфазный с учетом ТТ 0,4 кВ, шт</t>
  </si>
  <si>
    <t>ИПУ трехфазный 0,4 кВ, шт</t>
  </si>
  <si>
    <t>ИПУ однофазный 0,2 кВ, шт</t>
  </si>
  <si>
    <t>ввода 0.4 кВ по 25 м, шт</t>
  </si>
  <si>
    <t>ввода 0.2 кВ по 25 м, шт</t>
  </si>
  <si>
    <t>затраты</t>
  </si>
  <si>
    <t>количество</t>
  </si>
  <si>
    <t>ВСЕГО тыс. руб.</t>
  </si>
  <si>
    <t>2020-2030 всего кол-во</t>
  </si>
  <si>
    <t>522 ФЗ - выход из строя</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</si>
  <si>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(37212 т.у.)</t>
  </si>
  <si>
    <t>003-15-1-05.20-0037</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</si>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</sst>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_-* #,##0.00\ _₽_-;\-* #,##0.00\ _₽_-;_-* &quot;-&quot;??\ _₽_-;_-@_-"/>
    <numFmt numFmtId="166" formatCode="0.0%"/>
    <numFmt numFmtId="167" formatCode="#,##0.0"/>
    <numFmt numFmtId="168" formatCode="0.0000"/>
    <numFmt numFmtId="169" formatCode="_-* #,##0\ _₽_-;\-* #,##0\ _₽_-;_-* &quot;-&quot;??\ _₽_-;_-@_-"/>
  </numFmts>
  <fonts count="3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0"/>
      <color theme="1"/>
      <name val="Times New Roman"/>
      <family val="1"/>
      <charset val="204"/>
    </font>
    <font>
      <b/>
      <sz val="11"/>
      <name val="Times New Roman"/>
      <family val="1"/>
      <charset val="204"/>
    </font>
    <font>
      <sz val="12"/>
      <name val="Times New Roman"/>
      <family val="1"/>
      <charset val="204"/>
    </font>
    <font>
      <b/>
      <sz val="10"/>
      <color theme="1"/>
      <name val="Times New Roman"/>
      <family val="1"/>
      <charset val="204"/>
    </font>
    <font>
      <sz val="10"/>
      <name val="Times New Roman"/>
      <family val="1"/>
      <charset val="204"/>
    </font>
    <font>
      <sz val="10"/>
      <color rgb="FF1F497D"/>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2"/>
      <color theme="0"/>
      <name val="Times New Roman"/>
      <family val="1"/>
      <charset val="204"/>
    </font>
    <font>
      <sz val="11"/>
      <name val="Calibri"/>
      <family val="2"/>
      <charset val="204"/>
      <scheme val="minor"/>
    </font>
    <font>
      <b/>
      <sz val="12"/>
      <color rgb="FFFF0000"/>
      <name val="Times New Roman"/>
      <family val="1"/>
      <charset val="204"/>
    </font>
    <font>
      <sz val="8"/>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color indexed="8"/>
      <name val="Times New Roman"/>
      <family val="1"/>
      <charset val="204"/>
    </font>
  </fonts>
  <fills count="9">
    <fill>
      <patternFill patternType="none"/>
    </fill>
    <fill>
      <patternFill patternType="gray125"/>
    </fill>
    <fill>
      <patternFill patternType="solid">
        <fgColor rgb="FF92D050"/>
        <bgColor indexed="64"/>
      </patternFill>
    </fill>
    <fill>
      <patternFill patternType="solid">
        <fgColor theme="2" tint="-0.499984740745262"/>
        <bgColor indexed="64"/>
      </patternFill>
    </fill>
    <fill>
      <patternFill patternType="solid">
        <fgColor indexed="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auto="1"/>
      </top>
      <bottom style="medium">
        <color indexed="64"/>
      </bottom>
      <diagonal/>
    </border>
    <border>
      <left/>
      <right style="thin">
        <color auto="1"/>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style="thin">
        <color auto="1"/>
      </top>
      <bottom style="thin">
        <color auto="1"/>
      </bottom>
      <diagonal/>
    </border>
    <border>
      <left style="medium">
        <color auto="1"/>
      </left>
      <right style="medium">
        <color auto="1"/>
      </right>
      <top/>
      <bottom style="thin">
        <color auto="1"/>
      </bottom>
      <diagonal/>
    </border>
    <border>
      <left style="thin">
        <color auto="1"/>
      </left>
      <right style="medium">
        <color indexed="64"/>
      </right>
      <top/>
      <bottom/>
      <diagonal/>
    </border>
    <border>
      <left style="thin">
        <color indexed="64"/>
      </left>
      <right style="thin">
        <color indexed="64"/>
      </right>
      <top/>
      <bottom/>
      <diagonal/>
    </border>
    <border>
      <left style="thin">
        <color auto="1"/>
      </left>
      <right style="medium">
        <color indexed="64"/>
      </right>
      <top style="medium">
        <color indexed="64"/>
      </top>
      <bottom/>
      <diagonal/>
    </border>
    <border>
      <left style="thin">
        <color auto="1"/>
      </left>
      <right style="thin">
        <color auto="1"/>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s>
  <cellStyleXfs count="6">
    <xf numFmtId="0" fontId="0" fillId="0" borderId="0"/>
    <xf numFmtId="9" fontId="12" fillId="0" borderId="0" applyFont="0" applyFill="0" applyBorder="0" applyAlignment="0" applyProtection="0"/>
    <xf numFmtId="165" fontId="12" fillId="0" borderId="0" applyFont="0" applyFill="0" applyBorder="0" applyAlignment="0" applyProtection="0"/>
    <xf numFmtId="0" fontId="16" fillId="0" borderId="0"/>
    <xf numFmtId="0" fontId="12" fillId="0" borderId="0"/>
    <xf numFmtId="165" fontId="12" fillId="0" borderId="0" applyFont="0" applyFill="0" applyBorder="0" applyAlignment="0" applyProtection="0"/>
  </cellStyleXfs>
  <cellXfs count="22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165" fontId="0" fillId="0" borderId="0" xfId="0" applyNumberFormat="1"/>
    <xf numFmtId="165" fontId="14" fillId="0" borderId="24" xfId="0" applyNumberFormat="1" applyFont="1" applyBorder="1"/>
    <xf numFmtId="165" fontId="14" fillId="0" borderId="25" xfId="0" applyNumberFormat="1" applyFont="1" applyBorder="1"/>
    <xf numFmtId="0" fontId="14" fillId="0" borderId="25" xfId="0" applyFont="1" applyBorder="1"/>
    <xf numFmtId="0" fontId="15" fillId="0" borderId="26" xfId="0" applyFont="1" applyFill="1" applyBorder="1" applyAlignment="1">
      <alignment horizontal="left" vertical="center"/>
    </xf>
    <xf numFmtId="0" fontId="16" fillId="0" borderId="0" xfId="0" applyFont="1" applyFill="1" applyAlignment="1">
      <alignment vertical="center"/>
    </xf>
    <xf numFmtId="165" fontId="14" fillId="0" borderId="27" xfId="0" applyNumberFormat="1" applyFont="1" applyBorder="1"/>
    <xf numFmtId="165" fontId="14" fillId="0" borderId="28" xfId="0" applyNumberFormat="1" applyFont="1" applyBorder="1"/>
    <xf numFmtId="0" fontId="14" fillId="0" borderId="28" xfId="0" applyFont="1" applyBorder="1"/>
    <xf numFmtId="0" fontId="14" fillId="0" borderId="29" xfId="0" applyFont="1" applyBorder="1"/>
    <xf numFmtId="165" fontId="14" fillId="0" borderId="30" xfId="0" applyNumberFormat="1" applyFont="1" applyBorder="1"/>
    <xf numFmtId="165" fontId="14" fillId="0" borderId="31" xfId="0" applyNumberFormat="1" applyFont="1" applyBorder="1"/>
    <xf numFmtId="0" fontId="14" fillId="0" borderId="31" xfId="0" applyFont="1" applyBorder="1"/>
    <xf numFmtId="0" fontId="14" fillId="0" borderId="32" xfId="0" applyFont="1" applyBorder="1"/>
    <xf numFmtId="0" fontId="13" fillId="0" borderId="0" xfId="0" applyFont="1"/>
    <xf numFmtId="165" fontId="17" fillId="0" borderId="24" xfId="0" applyNumberFormat="1" applyFont="1" applyBorder="1"/>
    <xf numFmtId="165" fontId="17" fillId="0" borderId="25" xfId="0" applyNumberFormat="1" applyFont="1" applyBorder="1"/>
    <xf numFmtId="0" fontId="17" fillId="0" borderId="25" xfId="0" applyFont="1" applyBorder="1"/>
    <xf numFmtId="0" fontId="17" fillId="0" borderId="26" xfId="0" applyFont="1" applyBorder="1"/>
    <xf numFmtId="165" fontId="14" fillId="0" borderId="33" xfId="0" applyNumberFormat="1" applyFont="1" applyBorder="1"/>
    <xf numFmtId="165" fontId="14" fillId="0" borderId="34" xfId="0" applyNumberFormat="1" applyFont="1" applyBorder="1"/>
    <xf numFmtId="0" fontId="14" fillId="0" borderId="34" xfId="0" applyFont="1" applyBorder="1"/>
    <xf numFmtId="0" fontId="14" fillId="0" borderId="35" xfId="0" applyFont="1" applyBorder="1"/>
    <xf numFmtId="165" fontId="14" fillId="0" borderId="36" xfId="0" applyNumberFormat="1" applyFont="1" applyBorder="1"/>
    <xf numFmtId="165" fontId="14" fillId="0" borderId="37" xfId="0" applyNumberFormat="1" applyFont="1" applyBorder="1"/>
    <xf numFmtId="0" fontId="14" fillId="0" borderId="37" xfId="0" applyFont="1" applyBorder="1"/>
    <xf numFmtId="0" fontId="14" fillId="0" borderId="38" xfId="0" applyFont="1" applyBorder="1"/>
    <xf numFmtId="165" fontId="17" fillId="0" borderId="36" xfId="0" applyNumberFormat="1" applyFont="1" applyBorder="1"/>
    <xf numFmtId="165" fontId="17" fillId="0" borderId="37" xfId="0" applyNumberFormat="1" applyFont="1" applyBorder="1"/>
    <xf numFmtId="0" fontId="17" fillId="0" borderId="37" xfId="0" applyFont="1" applyBorder="1"/>
    <xf numFmtId="0" fontId="17" fillId="0" borderId="38" xfId="0" applyFont="1" applyBorder="1"/>
    <xf numFmtId="165" fontId="14" fillId="0" borderId="39" xfId="0" applyNumberFormat="1" applyFont="1" applyBorder="1"/>
    <xf numFmtId="165" fontId="14" fillId="0" borderId="40" xfId="0" applyNumberFormat="1" applyFont="1" applyBorder="1"/>
    <xf numFmtId="0" fontId="14" fillId="0" borderId="40" xfId="0" applyFont="1" applyBorder="1"/>
    <xf numFmtId="0" fontId="14" fillId="0" borderId="41" xfId="0" applyFont="1" applyBorder="1"/>
    <xf numFmtId="0" fontId="0" fillId="0" borderId="0" xfId="0" applyBorder="1"/>
    <xf numFmtId="0" fontId="0" fillId="0" borderId="42" xfId="0" applyBorder="1"/>
    <xf numFmtId="0" fontId="0" fillId="0" borderId="43" xfId="0" applyBorder="1"/>
    <xf numFmtId="0" fontId="0" fillId="0" borderId="44" xfId="0" applyBorder="1"/>
    <xf numFmtId="165" fontId="0" fillId="2" borderId="0" xfId="0" applyNumberFormat="1" applyFill="1"/>
    <xf numFmtId="0" fontId="14" fillId="0" borderId="0" xfId="0" applyFont="1"/>
    <xf numFmtId="165" fontId="14" fillId="3" borderId="30" xfId="2" applyFont="1" applyFill="1" applyBorder="1"/>
    <xf numFmtId="165" fontId="14" fillId="3" borderId="31" xfId="2" applyFont="1" applyFill="1" applyBorder="1"/>
    <xf numFmtId="0" fontId="14" fillId="3" borderId="31" xfId="0" applyFont="1" applyFill="1" applyBorder="1"/>
    <xf numFmtId="0" fontId="14" fillId="3" borderId="32" xfId="0" applyFont="1" applyFill="1" applyBorder="1" applyAlignment="1">
      <alignment horizontal="left" vertical="center"/>
    </xf>
    <xf numFmtId="165" fontId="14" fillId="0" borderId="33" xfId="2" applyFont="1" applyBorder="1"/>
    <xf numFmtId="165" fontId="14" fillId="0" borderId="34" xfId="2" applyFont="1" applyBorder="1"/>
    <xf numFmtId="165" fontId="14" fillId="0" borderId="36" xfId="2" applyFont="1" applyBorder="1"/>
    <xf numFmtId="165" fontId="14" fillId="0" borderId="37" xfId="2" applyFont="1" applyBorder="1"/>
    <xf numFmtId="166" fontId="14" fillId="0" borderId="36" xfId="0" applyNumberFormat="1" applyFont="1" applyBorder="1"/>
    <xf numFmtId="166" fontId="14" fillId="0" borderId="37" xfId="0" applyNumberFormat="1" applyFont="1" applyBorder="1"/>
    <xf numFmtId="166" fontId="18" fillId="4" borderId="36" xfId="1" applyNumberFormat="1" applyFont="1" applyFill="1" applyBorder="1" applyAlignment="1" applyProtection="1">
      <alignment vertical="center"/>
      <protection locked="0"/>
    </xf>
    <xf numFmtId="166" fontId="18" fillId="4" borderId="37" xfId="1" applyNumberFormat="1" applyFont="1" applyFill="1" applyBorder="1" applyAlignment="1" applyProtection="1">
      <alignment vertical="center"/>
      <protection locked="0"/>
    </xf>
    <xf numFmtId="0" fontId="14" fillId="3" borderId="45" xfId="0" applyFont="1" applyFill="1" applyBorder="1"/>
    <xf numFmtId="0" fontId="14" fillId="3" borderId="46" xfId="0" applyFont="1" applyFill="1" applyBorder="1"/>
    <xf numFmtId="0" fontId="14" fillId="3" borderId="47" xfId="0" applyFont="1" applyFill="1" applyBorder="1"/>
    <xf numFmtId="0" fontId="14" fillId="3" borderId="48" xfId="0" applyFont="1" applyFill="1" applyBorder="1" applyAlignment="1">
      <alignment horizontal="left" vertical="center"/>
    </xf>
    <xf numFmtId="165" fontId="14" fillId="3" borderId="45" xfId="2" applyFont="1" applyFill="1" applyBorder="1"/>
    <xf numFmtId="165" fontId="14" fillId="3" borderId="46" xfId="2" applyFont="1" applyFill="1" applyBorder="1"/>
    <xf numFmtId="165" fontId="14" fillId="3" borderId="47" xfId="2" applyFont="1" applyFill="1" applyBorder="1"/>
    <xf numFmtId="0" fontId="14" fillId="0" borderId="42" xfId="0" applyFont="1" applyBorder="1"/>
    <xf numFmtId="0" fontId="14" fillId="0" borderId="43" xfId="0" applyFont="1" applyBorder="1"/>
    <xf numFmtId="0" fontId="14" fillId="0" borderId="44" xfId="0" applyFont="1" applyBorder="1"/>
    <xf numFmtId="0" fontId="18" fillId="0" borderId="0" xfId="3" applyFont="1" applyAlignment="1">
      <alignment horizontal="center" vertical="center"/>
    </xf>
    <xf numFmtId="167" fontId="18" fillId="0" borderId="33" xfId="3" applyNumberFormat="1" applyFont="1" applyFill="1" applyBorder="1" applyAlignment="1">
      <alignment horizontal="center" vertical="center"/>
    </xf>
    <xf numFmtId="167" fontId="18" fillId="0" borderId="34" xfId="3" applyNumberFormat="1" applyFont="1" applyFill="1" applyBorder="1" applyAlignment="1">
      <alignment horizontal="center" vertical="center"/>
    </xf>
    <xf numFmtId="0" fontId="18" fillId="0" borderId="34" xfId="3" applyFont="1" applyFill="1" applyBorder="1" applyAlignment="1">
      <alignment horizontal="center" vertical="center" wrapText="1"/>
    </xf>
    <xf numFmtId="0" fontId="18" fillId="0" borderId="34" xfId="3" applyFont="1" applyBorder="1" applyAlignment="1">
      <alignment horizontal="center" vertical="center"/>
    </xf>
    <xf numFmtId="0" fontId="14" fillId="0" borderId="35" xfId="0" applyFont="1" applyBorder="1" applyAlignment="1">
      <alignment horizontal="left" vertical="center" wrapText="1"/>
    </xf>
    <xf numFmtId="0" fontId="16" fillId="0" borderId="0" xfId="3" applyFont="1" applyAlignment="1">
      <alignment horizontal="center" vertical="center"/>
    </xf>
    <xf numFmtId="167" fontId="18" fillId="0" borderId="40" xfId="3" applyNumberFormat="1" applyFont="1" applyFill="1" applyBorder="1" applyAlignment="1">
      <alignment horizontal="center" vertical="center"/>
    </xf>
    <xf numFmtId="0" fontId="18" fillId="0" borderId="40" xfId="3" applyFont="1" applyFill="1" applyBorder="1" applyAlignment="1">
      <alignment horizontal="center" vertical="center" wrapText="1"/>
    </xf>
    <xf numFmtId="0" fontId="18" fillId="0" borderId="40" xfId="3" applyFont="1" applyBorder="1" applyAlignment="1">
      <alignment horizontal="center" vertical="center"/>
    </xf>
    <xf numFmtId="0" fontId="14" fillId="0" borderId="41" xfId="0" applyFont="1" applyBorder="1" applyAlignment="1">
      <alignment horizontal="left" vertical="center"/>
    </xf>
    <xf numFmtId="0" fontId="14" fillId="3" borderId="49" xfId="0" applyFont="1" applyFill="1" applyBorder="1"/>
    <xf numFmtId="0" fontId="14" fillId="3" borderId="50" xfId="0" applyFont="1" applyFill="1" applyBorder="1"/>
    <xf numFmtId="0" fontId="14" fillId="3" borderId="51" xfId="0" applyFont="1" applyFill="1" applyBorder="1"/>
    <xf numFmtId="0" fontId="14" fillId="3" borderId="52" xfId="0" applyFont="1" applyFill="1" applyBorder="1"/>
    <xf numFmtId="0" fontId="14" fillId="3" borderId="53" xfId="0" applyFont="1" applyFill="1" applyBorder="1" applyAlignment="1">
      <alignment horizontal="left" vertical="center"/>
    </xf>
    <xf numFmtId="0" fontId="18" fillId="0" borderId="28" xfId="3" applyFont="1" applyBorder="1" applyAlignment="1">
      <alignment horizontal="center" vertical="center"/>
    </xf>
    <xf numFmtId="0" fontId="0" fillId="0" borderId="37" xfId="0" applyBorder="1"/>
    <xf numFmtId="167" fontId="19" fillId="0" borderId="28" xfId="3" applyNumberFormat="1" applyFont="1" applyFill="1" applyBorder="1" applyAlignment="1">
      <alignment horizontal="center" vertical="center"/>
    </xf>
    <xf numFmtId="0" fontId="19" fillId="0" borderId="28" xfId="3" applyFont="1" applyFill="1" applyBorder="1" applyAlignment="1">
      <alignment horizontal="center" vertical="center" wrapText="1"/>
    </xf>
    <xf numFmtId="0" fontId="14" fillId="0" borderId="28" xfId="0" applyFont="1" applyBorder="1" applyAlignment="1">
      <alignment horizontal="center" vertical="center" wrapText="1"/>
    </xf>
    <xf numFmtId="0" fontId="20" fillId="0" borderId="0" xfId="3" applyFont="1" applyFill="1"/>
    <xf numFmtId="0" fontId="21" fillId="3" borderId="37" xfId="3" applyFont="1" applyFill="1" applyBorder="1" applyAlignment="1">
      <alignment horizontal="center" vertical="center" wrapText="1"/>
    </xf>
    <xf numFmtId="0" fontId="22" fillId="0" borderId="37" xfId="3" applyFont="1" applyFill="1" applyBorder="1"/>
    <xf numFmtId="0" fontId="23" fillId="0" borderId="0" xfId="3" applyFont="1" applyFill="1"/>
    <xf numFmtId="168" fontId="0" fillId="0" borderId="37" xfId="0" applyNumberFormat="1" applyBorder="1" applyAlignment="1">
      <alignment horizontal="center" vertical="center"/>
    </xf>
    <xf numFmtId="168" fontId="24" fillId="0" borderId="37" xfId="0" applyNumberFormat="1" applyFont="1" applyBorder="1" applyAlignment="1">
      <alignment horizontal="center" vertical="center"/>
    </xf>
    <xf numFmtId="0" fontId="0" fillId="0" borderId="37" xfId="0" applyBorder="1" applyAlignment="1">
      <alignment horizontal="center" vertical="center"/>
    </xf>
    <xf numFmtId="0" fontId="0" fillId="0" borderId="0" xfId="0" applyAlignment="1">
      <alignment horizontal="center" vertical="center"/>
    </xf>
    <xf numFmtId="0" fontId="25" fillId="0" borderId="54" xfId="0" applyFont="1" applyBorder="1"/>
    <xf numFmtId="0" fontId="0" fillId="3" borderId="0" xfId="0" applyFill="1"/>
    <xf numFmtId="0" fontId="26" fillId="0" borderId="0" xfId="4" applyFont="1"/>
    <xf numFmtId="169" fontId="26" fillId="0" borderId="0" xfId="5" applyNumberFormat="1" applyFont="1"/>
    <xf numFmtId="165" fontId="26" fillId="0" borderId="0" xfId="4" applyNumberFormat="1" applyFont="1"/>
    <xf numFmtId="10" fontId="26" fillId="0" borderId="0" xfId="5" applyNumberFormat="1" applyFont="1"/>
    <xf numFmtId="0" fontId="27" fillId="0" borderId="0" xfId="4" applyFont="1"/>
    <xf numFmtId="169" fontId="27" fillId="6" borderId="34" xfId="5" applyNumberFormat="1" applyFont="1" applyFill="1" applyBorder="1" applyAlignment="1">
      <alignment horizontal="center"/>
    </xf>
    <xf numFmtId="169" fontId="27" fillId="6" borderId="55" xfId="5" applyNumberFormat="1" applyFont="1" applyFill="1" applyBorder="1" applyAlignment="1">
      <alignment horizontal="center"/>
    </xf>
    <xf numFmtId="169" fontId="27" fillId="6" borderId="54" xfId="5" applyNumberFormat="1" applyFont="1" applyFill="1" applyBorder="1"/>
    <xf numFmtId="169" fontId="27" fillId="6" borderId="56" xfId="5" applyNumberFormat="1" applyFont="1" applyFill="1" applyBorder="1"/>
    <xf numFmtId="0" fontId="28" fillId="6" borderId="57" xfId="4" applyFont="1" applyFill="1" applyBorder="1" applyAlignment="1">
      <alignment horizontal="left"/>
    </xf>
    <xf numFmtId="169" fontId="27" fillId="0" borderId="34" xfId="5" applyNumberFormat="1" applyFont="1" applyFill="1" applyBorder="1" applyAlignment="1">
      <alignment horizontal="center"/>
    </xf>
    <xf numFmtId="169" fontId="27" fillId="0" borderId="34" xfId="5" applyNumberFormat="1" applyFont="1" applyBorder="1" applyAlignment="1">
      <alignment horizontal="center"/>
    </xf>
    <xf numFmtId="169" fontId="27" fillId="0" borderId="28" xfId="5" applyNumberFormat="1" applyFont="1" applyBorder="1"/>
    <xf numFmtId="169" fontId="27" fillId="0" borderId="55" xfId="5" applyNumberFormat="1" applyFont="1" applyBorder="1" applyAlignment="1">
      <alignment horizontal="center" wrapText="1"/>
    </xf>
    <xf numFmtId="169" fontId="26" fillId="0" borderId="24" xfId="4" applyNumberFormat="1" applyFont="1" applyFill="1" applyBorder="1"/>
    <xf numFmtId="169" fontId="26" fillId="7" borderId="25" xfId="5" applyNumberFormat="1" applyFont="1" applyFill="1" applyBorder="1" applyAlignment="1">
      <alignment horizontal="center"/>
    </xf>
    <xf numFmtId="0" fontId="29" fillId="7" borderId="26" xfId="4" applyFont="1" applyFill="1" applyBorder="1" applyAlignment="1">
      <alignment horizontal="left"/>
    </xf>
    <xf numFmtId="169" fontId="26" fillId="0" borderId="28" xfId="5" applyNumberFormat="1" applyFont="1" applyBorder="1" applyAlignment="1">
      <alignment horizontal="center"/>
    </xf>
    <xf numFmtId="169" fontId="26" fillId="0" borderId="28" xfId="4" applyNumberFormat="1" applyFont="1" applyBorder="1"/>
    <xf numFmtId="169" fontId="26" fillId="7" borderId="28" xfId="5" applyNumberFormat="1" applyFont="1" applyFill="1" applyBorder="1" applyAlignment="1">
      <alignment horizontal="center"/>
    </xf>
    <xf numFmtId="0" fontId="26" fillId="0" borderId="29" xfId="4" applyFont="1" applyBorder="1" applyAlignment="1">
      <alignment horizontal="left"/>
    </xf>
    <xf numFmtId="169" fontId="26" fillId="7" borderId="0" xfId="5" applyNumberFormat="1" applyFont="1" applyFill="1" applyBorder="1" applyAlignment="1">
      <alignment horizontal="center"/>
    </xf>
    <xf numFmtId="169" fontId="26" fillId="7" borderId="37" xfId="5" applyNumberFormat="1" applyFont="1" applyFill="1" applyBorder="1" applyAlignment="1">
      <alignment horizontal="center"/>
    </xf>
    <xf numFmtId="169" fontId="26" fillId="0" borderId="28" xfId="5" applyNumberFormat="1" applyFont="1" applyFill="1" applyBorder="1" applyAlignment="1">
      <alignment horizontal="center"/>
    </xf>
    <xf numFmtId="169" fontId="26" fillId="7" borderId="58" xfId="5" applyNumberFormat="1" applyFont="1" applyFill="1" applyBorder="1" applyAlignment="1">
      <alignment horizontal="center"/>
    </xf>
    <xf numFmtId="0" fontId="26" fillId="0" borderId="59" xfId="4" applyFont="1" applyBorder="1" applyAlignment="1">
      <alignment horizontal="left"/>
    </xf>
    <xf numFmtId="169" fontId="26" fillId="7" borderId="46" xfId="5" applyNumberFormat="1" applyFont="1" applyFill="1" applyBorder="1" applyAlignment="1">
      <alignment horizontal="center"/>
    </xf>
    <xf numFmtId="0" fontId="26" fillId="0" borderId="60" xfId="4" applyFont="1" applyBorder="1" applyAlignment="1">
      <alignment horizontal="left"/>
    </xf>
    <xf numFmtId="169" fontId="26" fillId="0" borderId="37" xfId="5" applyNumberFormat="1" applyFont="1" applyFill="1" applyBorder="1" applyAlignment="1">
      <alignment horizontal="center"/>
    </xf>
    <xf numFmtId="169" fontId="30" fillId="8" borderId="0" xfId="0" applyNumberFormat="1" applyFont="1" applyFill="1" applyBorder="1" applyAlignment="1" applyProtection="1">
      <alignment horizontal="center"/>
    </xf>
    <xf numFmtId="169" fontId="30" fillId="8" borderId="37" xfId="0" applyNumberFormat="1" applyFont="1" applyFill="1" applyBorder="1" applyAlignment="1" applyProtection="1">
      <alignment horizontal="center"/>
    </xf>
    <xf numFmtId="169" fontId="30" fillId="0" borderId="37" xfId="0" applyNumberFormat="1" applyFont="1" applyFill="1" applyBorder="1" applyAlignment="1" applyProtection="1">
      <alignment horizontal="center"/>
    </xf>
    <xf numFmtId="169" fontId="30" fillId="8" borderId="28" xfId="0" applyNumberFormat="1" applyFont="1" applyFill="1" applyBorder="1" applyAlignment="1" applyProtection="1">
      <alignment horizontal="center"/>
    </xf>
    <xf numFmtId="169" fontId="30" fillId="8" borderId="46" xfId="0" applyNumberFormat="1" applyFont="1" applyFill="1" applyBorder="1" applyAlignment="1" applyProtection="1">
      <alignment horizontal="center"/>
    </xf>
    <xf numFmtId="0" fontId="30" fillId="0" borderId="60" xfId="0" applyNumberFormat="1" applyFont="1" applyFill="1" applyBorder="1" applyAlignment="1" applyProtection="1">
      <alignment horizontal="left"/>
    </xf>
    <xf numFmtId="169" fontId="30" fillId="8" borderId="50" xfId="0" applyNumberFormat="1" applyFont="1" applyFill="1" applyBorder="1" applyAlignment="1" applyProtection="1">
      <alignment horizontal="center"/>
    </xf>
    <xf numFmtId="0" fontId="30" fillId="0" borderId="61" xfId="0" applyNumberFormat="1" applyFont="1" applyFill="1" applyBorder="1" applyAlignment="1" applyProtection="1">
      <alignment horizontal="left"/>
    </xf>
    <xf numFmtId="49" fontId="30" fillId="0" borderId="37" xfId="0" applyNumberFormat="1" applyFont="1" applyFill="1" applyBorder="1" applyAlignment="1" applyProtection="1">
      <alignment horizontal="center" vertical="center" wrapText="1"/>
    </xf>
    <xf numFmtId="169" fontId="26" fillId="0" borderId="0" xfId="5" applyNumberFormat="1" applyFont="1" applyAlignment="1">
      <alignment horizontal="center"/>
    </xf>
    <xf numFmtId="0" fontId="26" fillId="0" borderId="0" xfId="4"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3" borderId="0" xfId="0" applyFill="1" applyAlignment="1">
      <alignment horizontal="center"/>
    </xf>
    <xf numFmtId="0" fontId="0" fillId="5" borderId="0" xfId="0" applyFill="1" applyAlignment="1">
      <alignment horizontal="center"/>
    </xf>
    <xf numFmtId="49" fontId="26" fillId="0" borderId="67" xfId="5" applyNumberFormat="1" applyFont="1" applyBorder="1" applyAlignment="1">
      <alignment horizontal="center" vertical="center"/>
    </xf>
    <xf numFmtId="49" fontId="26" fillId="0" borderId="66" xfId="5" applyNumberFormat="1" applyFont="1" applyBorder="1" applyAlignment="1">
      <alignment horizontal="center" vertical="center"/>
    </xf>
    <xf numFmtId="169" fontId="26" fillId="0" borderId="65" xfId="5" applyNumberFormat="1" applyFont="1" applyBorder="1" applyAlignment="1">
      <alignment horizontal="center" vertical="center" wrapText="1"/>
    </xf>
    <xf numFmtId="169" fontId="26" fillId="0" borderId="63" xfId="5" applyNumberFormat="1" applyFont="1" applyBorder="1" applyAlignment="1">
      <alignment horizontal="center" vertical="center" wrapText="1"/>
    </xf>
    <xf numFmtId="0" fontId="26" fillId="0" borderId="64" xfId="4" applyFont="1" applyBorder="1" applyAlignment="1">
      <alignment horizontal="center" vertical="center" wrapText="1"/>
    </xf>
    <xf numFmtId="0" fontId="26" fillId="0" borderId="62" xfId="4" applyFont="1" applyBorder="1" applyAlignment="1">
      <alignment horizontal="center" vertical="center" wrapText="1"/>
    </xf>
    <xf numFmtId="0" fontId="26" fillId="0" borderId="0" xfId="4" applyFont="1" applyAlignment="1">
      <alignment horizontal="center" wrapText="1"/>
    </xf>
    <xf numFmtId="0" fontId="26" fillId="0" borderId="32" xfId="4" applyFont="1" applyBorder="1" applyAlignment="1">
      <alignment horizontal="center" vertical="center"/>
    </xf>
    <xf numFmtId="0" fontId="26" fillId="0" borderId="38" xfId="4" applyFont="1" applyBorder="1" applyAlignment="1">
      <alignment horizontal="center" vertical="center"/>
    </xf>
    <xf numFmtId="49" fontId="26" fillId="0" borderId="31" xfId="5" applyNumberFormat="1" applyFont="1" applyBorder="1" applyAlignment="1">
      <alignment horizontal="center" vertical="center"/>
    </xf>
  </cellXfs>
  <cellStyles count="6">
    <cellStyle name="Обычный" xfId="0" builtinId="0"/>
    <cellStyle name="Обычный 2" xfId="3"/>
    <cellStyle name="Обычный 3 3" xfId="4"/>
    <cellStyle name="Процентный" xfId="1" builtinId="5"/>
    <cellStyle name="Финансовый 2" xfId="2"/>
    <cellStyle name="Финансовый 3 8" xf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02%20&#1055;&#1072;&#1087;&#1082;&#1080;%20&#1088;&#1072;&#1073;&#1086;&#1095;&#1080;&#1093;%20&#1075;&#1088;&#1091;&#1087;&#1087;/&#1044;&#1058;&#1069;/!%20&#1048;&#1085;&#1074;&#1077;&#1089;&#1090;&#1080;&#1094;&#1080;&#1086;&#1085;&#1085;&#1099;&#1077;%20&#1087;&#1088;&#1086;&#1075;&#1088;&#1072;&#1084;&#1084;&#1099;/&#1048;&#1055;&#1056;%202020/1_522-&#1060;&#1047;%20&#1052;&#1055;&#1048;%200,2-0,4/&#1055;&#1072;&#1089;&#1087;&#1086;&#1088;&#1090;%20&#1087;&#1088;&#1086;&#1077;&#1082;&#1090;&#1072;%20&#1087;&#1086;%20&#1060;&#1047;%20522%20003-15-1-05.20-003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2%20&#1055;&#1072;&#1087;&#1082;&#1080;%20&#1088;&#1072;&#1073;&#1086;&#1095;&#1080;&#1093;%20&#1075;&#1088;&#1091;&#1087;&#1087;/&#1044;&#1058;&#1069;/!%20&#1048;&#1085;&#1074;&#1077;&#1089;&#1090;&#1080;&#1094;&#1080;&#1086;&#1085;&#1085;&#1099;&#1077;%20&#1087;&#1088;&#1086;&#1075;&#1088;&#1072;&#1084;&#1084;&#1099;/&#1048;&#1055;&#1056;%202021/2021.01.19%202023-2025&#1075;&#1075;/003-15-1-05.20-0047/003-15-1-05.20-0047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26">
          <cell r="C26" t="str">
            <v>Архангельская область</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9">
          <cell r="O29">
            <v>114.55672567536001</v>
          </cell>
          <cell r="Q29">
            <v>139.19245542219352</v>
          </cell>
          <cell r="S29">
            <v>137.63272873106027</v>
          </cell>
          <cell r="U29">
            <v>150.97972765592542</v>
          </cell>
          <cell r="W29">
            <v>234.31201295295938</v>
          </cell>
        </row>
        <row r="30">
          <cell r="M30">
            <v>58.94965366200001</v>
          </cell>
        </row>
      </sheetData>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2">
          <cell r="V32">
            <v>8.190600000000002E-2</v>
          </cell>
          <cell r="AD32">
            <v>5.8714260000000014</v>
          </cell>
          <cell r="AH32">
            <v>9.2781920000000007</v>
          </cell>
          <cell r="AL32">
            <v>6.3164860000000003</v>
          </cell>
        </row>
      </sheetData>
      <sheetData sheetId="10" refreshError="1"/>
      <sheetData sheetId="11" refreshError="1"/>
      <sheetData sheetId="12"/>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7" zoomScale="55" zoomScaleNormal="55"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72" t="s">
        <v>3</v>
      </c>
      <c r="B5" s="172"/>
      <c r="C5" s="172"/>
    </row>
    <row r="7" spans="1:3" s="1" customFormat="1" ht="18.95" customHeight="1" x14ac:dyDescent="0.3">
      <c r="A7" s="173" t="s">
        <v>4</v>
      </c>
      <c r="B7" s="173"/>
      <c r="C7" s="173"/>
    </row>
    <row r="9" spans="1:3" s="1" customFormat="1" ht="15.95" customHeight="1" x14ac:dyDescent="0.25">
      <c r="A9" s="172" t="s">
        <v>5</v>
      </c>
      <c r="B9" s="172"/>
      <c r="C9" s="172"/>
    </row>
    <row r="10" spans="1:3" s="1" customFormat="1" ht="15.95" customHeight="1" x14ac:dyDescent="0.25">
      <c r="A10" s="174" t="s">
        <v>6</v>
      </c>
      <c r="B10" s="174"/>
      <c r="C10" s="174"/>
    </row>
    <row r="12" spans="1:3" s="1" customFormat="1" ht="15.95" customHeight="1" x14ac:dyDescent="0.25">
      <c r="A12" s="172" t="s">
        <v>7</v>
      </c>
      <c r="B12" s="172"/>
      <c r="C12" s="172"/>
    </row>
    <row r="13" spans="1:3" s="1" customFormat="1" ht="15.95" customHeight="1" x14ac:dyDescent="0.25">
      <c r="A13" s="174" t="s">
        <v>8</v>
      </c>
      <c r="B13" s="174"/>
      <c r="C13" s="174"/>
    </row>
    <row r="15" spans="1:3" s="1" customFormat="1" ht="48" customHeight="1" x14ac:dyDescent="0.25">
      <c r="A15" s="175" t="s">
        <v>9</v>
      </c>
      <c r="B15" s="175"/>
      <c r="C15" s="175"/>
    </row>
    <row r="16" spans="1:3" s="1" customFormat="1" ht="15.95" customHeight="1" x14ac:dyDescent="0.25">
      <c r="A16" s="174" t="s">
        <v>10</v>
      </c>
      <c r="B16" s="174"/>
      <c r="C16" s="174"/>
    </row>
    <row r="18" spans="1:3" s="1" customFormat="1" ht="18.95" customHeight="1" x14ac:dyDescent="0.3">
      <c r="A18" s="176" t="s">
        <v>11</v>
      </c>
      <c r="B18" s="176"/>
      <c r="C18" s="17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71"/>
      <c r="B24" s="171"/>
      <c r="C24" s="17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71"/>
      <c r="B39" s="171"/>
      <c r="C39" s="171"/>
    </row>
    <row r="40" spans="1:3" s="1" customFormat="1" ht="156.9499999999999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71"/>
      <c r="B47" s="171"/>
      <c r="C47" s="17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40"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172" t="s">
        <v>3</v>
      </c>
      <c r="B4" s="172"/>
      <c r="C4" s="172"/>
      <c r="D4" s="172"/>
      <c r="E4" s="172"/>
      <c r="F4" s="172"/>
      <c r="G4" s="172"/>
      <c r="H4" s="172"/>
      <c r="I4" s="172"/>
      <c r="J4" s="172"/>
      <c r="K4" s="172"/>
      <c r="L4" s="172"/>
      <c r="M4" s="172"/>
      <c r="N4" s="172"/>
      <c r="O4" s="172"/>
      <c r="P4" s="172"/>
      <c r="Q4" s="172"/>
      <c r="R4" s="172"/>
      <c r="S4" s="172"/>
      <c r="T4" s="172"/>
      <c r="U4" s="172"/>
    </row>
    <row r="5" spans="1:29" ht="15.95" customHeight="1" x14ac:dyDescent="0.25"/>
    <row r="6" spans="1:29" ht="18.95" customHeight="1" x14ac:dyDescent="0.3">
      <c r="A6" s="173" t="s">
        <v>4</v>
      </c>
      <c r="B6" s="173"/>
      <c r="C6" s="173"/>
      <c r="D6" s="173"/>
      <c r="E6" s="173"/>
      <c r="F6" s="173"/>
      <c r="G6" s="173"/>
      <c r="H6" s="173"/>
      <c r="I6" s="173"/>
      <c r="J6" s="173"/>
      <c r="K6" s="173"/>
      <c r="L6" s="173"/>
      <c r="M6" s="173"/>
      <c r="N6" s="173"/>
      <c r="O6" s="173"/>
      <c r="P6" s="173"/>
      <c r="Q6" s="173"/>
      <c r="R6" s="173"/>
      <c r="S6" s="173"/>
      <c r="T6" s="173"/>
      <c r="U6" s="173"/>
    </row>
    <row r="7" spans="1:29" ht="15.95" customHeight="1" x14ac:dyDescent="0.25"/>
    <row r="8" spans="1:29" ht="15.95" customHeight="1" x14ac:dyDescent="0.25">
      <c r="A8" s="172" t="s">
        <v>5</v>
      </c>
      <c r="B8" s="172"/>
      <c r="C8" s="172"/>
      <c r="D8" s="172"/>
      <c r="E8" s="172"/>
      <c r="F8" s="172"/>
      <c r="G8" s="172"/>
      <c r="H8" s="172"/>
      <c r="I8" s="172"/>
      <c r="J8" s="172"/>
      <c r="K8" s="172"/>
      <c r="L8" s="172"/>
      <c r="M8" s="172"/>
      <c r="N8" s="172"/>
      <c r="O8" s="172"/>
      <c r="P8" s="172"/>
      <c r="Q8" s="172"/>
      <c r="R8" s="172"/>
      <c r="S8" s="172"/>
      <c r="T8" s="172"/>
      <c r="U8" s="172"/>
    </row>
    <row r="9" spans="1:29" ht="15.95" customHeight="1" x14ac:dyDescent="0.25">
      <c r="A9" s="174" t="s">
        <v>6</v>
      </c>
      <c r="B9" s="174"/>
      <c r="C9" s="174"/>
      <c r="D9" s="174"/>
      <c r="E9" s="174"/>
      <c r="F9" s="174"/>
      <c r="G9" s="174"/>
      <c r="H9" s="174"/>
      <c r="I9" s="174"/>
      <c r="J9" s="174"/>
      <c r="K9" s="174"/>
      <c r="L9" s="174"/>
      <c r="M9" s="174"/>
      <c r="N9" s="174"/>
      <c r="O9" s="174"/>
      <c r="P9" s="174"/>
      <c r="Q9" s="174"/>
      <c r="R9" s="174"/>
      <c r="S9" s="174"/>
      <c r="T9" s="174"/>
      <c r="U9" s="174"/>
    </row>
    <row r="10" spans="1:29" ht="15.95" customHeight="1" x14ac:dyDescent="0.25"/>
    <row r="11" spans="1:29" ht="15.95" customHeight="1" x14ac:dyDescent="0.25">
      <c r="A11" s="172" t="s">
        <v>7</v>
      </c>
      <c r="B11" s="172"/>
      <c r="C11" s="172"/>
      <c r="D11" s="172"/>
      <c r="E11" s="172"/>
      <c r="F11" s="172"/>
      <c r="G11" s="172"/>
      <c r="H11" s="172"/>
      <c r="I11" s="172"/>
      <c r="J11" s="172"/>
      <c r="K11" s="172"/>
      <c r="L11" s="172"/>
      <c r="M11" s="172"/>
      <c r="N11" s="172"/>
      <c r="O11" s="172"/>
      <c r="P11" s="172"/>
      <c r="Q11" s="172"/>
      <c r="R11" s="172"/>
      <c r="S11" s="172"/>
      <c r="T11" s="172"/>
      <c r="U11" s="172"/>
    </row>
    <row r="12" spans="1:29" ht="15.95" customHeight="1" x14ac:dyDescent="0.25">
      <c r="A12" s="174" t="s">
        <v>8</v>
      </c>
      <c r="B12" s="174"/>
      <c r="C12" s="174"/>
      <c r="D12" s="174"/>
      <c r="E12" s="174"/>
      <c r="F12" s="174"/>
      <c r="G12" s="174"/>
      <c r="H12" s="174"/>
      <c r="I12" s="174"/>
      <c r="J12" s="174"/>
      <c r="K12" s="174"/>
      <c r="L12" s="174"/>
      <c r="M12" s="174"/>
      <c r="N12" s="174"/>
      <c r="O12" s="174"/>
      <c r="P12" s="174"/>
      <c r="Q12" s="174"/>
      <c r="R12" s="174"/>
      <c r="S12" s="174"/>
      <c r="T12" s="174"/>
      <c r="U12" s="174"/>
    </row>
    <row r="13" spans="1:29" ht="15.95" customHeight="1" x14ac:dyDescent="0.25"/>
    <row r="14" spans="1:29" ht="15.95" customHeight="1" x14ac:dyDescent="0.25">
      <c r="A14" s="175" t="s">
        <v>9</v>
      </c>
      <c r="B14" s="175"/>
      <c r="C14" s="175"/>
      <c r="D14" s="175"/>
      <c r="E14" s="175"/>
      <c r="F14" s="175"/>
      <c r="G14" s="175"/>
      <c r="H14" s="175"/>
      <c r="I14" s="175"/>
      <c r="J14" s="175"/>
      <c r="K14" s="175"/>
      <c r="L14" s="175"/>
      <c r="M14" s="175"/>
      <c r="N14" s="175"/>
      <c r="O14" s="175"/>
      <c r="P14" s="175"/>
      <c r="Q14" s="175"/>
      <c r="R14" s="175"/>
      <c r="S14" s="175"/>
      <c r="T14" s="175"/>
      <c r="U14" s="175"/>
    </row>
    <row r="15" spans="1:29" ht="15.95" customHeight="1" x14ac:dyDescent="0.25">
      <c r="A15" s="174" t="s">
        <v>10</v>
      </c>
      <c r="B15" s="174"/>
      <c r="C15" s="174"/>
      <c r="D15" s="174"/>
      <c r="E15" s="174"/>
      <c r="F15" s="174"/>
      <c r="G15" s="174"/>
      <c r="H15" s="174"/>
      <c r="I15" s="174"/>
      <c r="J15" s="174"/>
      <c r="K15" s="174"/>
      <c r="L15" s="174"/>
      <c r="M15" s="174"/>
      <c r="N15" s="174"/>
      <c r="O15" s="174"/>
      <c r="P15" s="174"/>
      <c r="Q15" s="174"/>
      <c r="R15" s="174"/>
      <c r="S15" s="174"/>
      <c r="T15" s="174"/>
      <c r="U15" s="174"/>
    </row>
    <row r="16" spans="1:29" ht="15.95" customHeight="1" x14ac:dyDescent="0.25"/>
    <row r="17" spans="1:29" ht="15.95" customHeight="1" x14ac:dyDescent="0.25"/>
    <row r="18" spans="1:29" ht="18.95" customHeight="1" x14ac:dyDescent="0.3">
      <c r="A18" s="179" t="s">
        <v>382</v>
      </c>
      <c r="B18" s="179"/>
      <c r="C18" s="179"/>
      <c r="D18" s="179"/>
      <c r="E18" s="179"/>
      <c r="F18" s="179"/>
      <c r="G18" s="179"/>
      <c r="H18" s="179"/>
      <c r="I18" s="179"/>
      <c r="J18" s="179"/>
      <c r="K18" s="179"/>
      <c r="L18" s="179"/>
      <c r="M18" s="179"/>
      <c r="N18" s="179"/>
      <c r="O18" s="179"/>
      <c r="P18" s="179"/>
      <c r="Q18" s="179"/>
      <c r="R18" s="179"/>
      <c r="S18" s="179"/>
      <c r="T18" s="179"/>
      <c r="U18" s="179"/>
    </row>
    <row r="19" spans="1:29" ht="11.1" customHeight="1" x14ac:dyDescent="0.25"/>
    <row r="20" spans="1:29" ht="15" customHeight="1" x14ac:dyDescent="0.25">
      <c r="A20" s="209" t="s">
        <v>383</v>
      </c>
      <c r="B20" s="209" t="s">
        <v>384</v>
      </c>
      <c r="C20" s="209" t="s">
        <v>385</v>
      </c>
      <c r="D20" s="209"/>
      <c r="E20" s="209" t="s">
        <v>386</v>
      </c>
      <c r="F20" s="209"/>
      <c r="G20" s="209" t="s">
        <v>387</v>
      </c>
      <c r="H20" s="214" t="s">
        <v>388</v>
      </c>
      <c r="I20" s="214"/>
      <c r="J20" s="214"/>
      <c r="K20" s="214"/>
      <c r="L20" s="214" t="s">
        <v>389</v>
      </c>
      <c r="M20" s="214"/>
      <c r="N20" s="214"/>
      <c r="O20" s="214"/>
      <c r="P20" s="214" t="s">
        <v>390</v>
      </c>
      <c r="Q20" s="214"/>
      <c r="R20" s="214"/>
      <c r="S20" s="214"/>
      <c r="T20" s="214" t="s">
        <v>391</v>
      </c>
      <c r="U20" s="214"/>
      <c r="V20" s="214"/>
      <c r="W20" s="214"/>
      <c r="X20" s="214" t="s">
        <v>392</v>
      </c>
      <c r="Y20" s="214"/>
      <c r="Z20" s="214"/>
      <c r="AA20" s="214"/>
      <c r="AB20" s="209" t="s">
        <v>393</v>
      </c>
      <c r="AC20" s="209"/>
    </row>
    <row r="21" spans="1:29" ht="15" customHeight="1" x14ac:dyDescent="0.25">
      <c r="A21" s="210"/>
      <c r="B21" s="210"/>
      <c r="C21" s="212"/>
      <c r="D21" s="213"/>
      <c r="E21" s="212"/>
      <c r="F21" s="213"/>
      <c r="G21" s="210"/>
      <c r="H21" s="214" t="s">
        <v>316</v>
      </c>
      <c r="I21" s="214"/>
      <c r="J21" s="214" t="s">
        <v>317</v>
      </c>
      <c r="K21" s="214"/>
      <c r="L21" s="214" t="s">
        <v>316</v>
      </c>
      <c r="M21" s="214"/>
      <c r="N21" s="214" t="s">
        <v>317</v>
      </c>
      <c r="O21" s="214"/>
      <c r="P21" s="214" t="s">
        <v>316</v>
      </c>
      <c r="Q21" s="214"/>
      <c r="R21" s="214" t="s">
        <v>317</v>
      </c>
      <c r="S21" s="214"/>
      <c r="T21" s="214" t="s">
        <v>316</v>
      </c>
      <c r="U21" s="214"/>
      <c r="V21" s="214" t="s">
        <v>317</v>
      </c>
      <c r="W21" s="214"/>
      <c r="X21" s="214" t="s">
        <v>316</v>
      </c>
      <c r="Y21" s="214"/>
      <c r="Z21" s="214" t="s">
        <v>317</v>
      </c>
      <c r="AA21" s="214"/>
      <c r="AB21" s="212"/>
      <c r="AC21" s="213"/>
    </row>
    <row r="22" spans="1:29" ht="29.1" customHeight="1" x14ac:dyDescent="0.25">
      <c r="A22" s="211"/>
      <c r="B22" s="211"/>
      <c r="C22" s="26" t="s">
        <v>316</v>
      </c>
      <c r="D22" s="26" t="s">
        <v>317</v>
      </c>
      <c r="E22" s="26" t="s">
        <v>394</v>
      </c>
      <c r="F22" s="26" t="s">
        <v>395</v>
      </c>
      <c r="G22" s="211"/>
      <c r="H22" s="26" t="s">
        <v>396</v>
      </c>
      <c r="I22" s="26" t="s">
        <v>397</v>
      </c>
      <c r="J22" s="26" t="s">
        <v>396</v>
      </c>
      <c r="K22" s="26" t="s">
        <v>397</v>
      </c>
      <c r="L22" s="26" t="s">
        <v>396</v>
      </c>
      <c r="M22" s="26" t="s">
        <v>397</v>
      </c>
      <c r="N22" s="26" t="s">
        <v>396</v>
      </c>
      <c r="O22" s="26" t="s">
        <v>397</v>
      </c>
      <c r="P22" s="26" t="s">
        <v>396</v>
      </c>
      <c r="Q22" s="26" t="s">
        <v>397</v>
      </c>
      <c r="R22" s="26" t="s">
        <v>396</v>
      </c>
      <c r="S22" s="26" t="s">
        <v>397</v>
      </c>
      <c r="T22" s="26" t="s">
        <v>396</v>
      </c>
      <c r="U22" s="26" t="s">
        <v>397</v>
      </c>
      <c r="V22" s="26" t="s">
        <v>396</v>
      </c>
      <c r="W22" s="26" t="s">
        <v>397</v>
      </c>
      <c r="X22" s="26" t="s">
        <v>396</v>
      </c>
      <c r="Y22" s="26" t="s">
        <v>397</v>
      </c>
      <c r="Z22" s="26" t="s">
        <v>396</v>
      </c>
      <c r="AA22" s="26" t="s">
        <v>397</v>
      </c>
      <c r="AB22" s="26" t="s">
        <v>316</v>
      </c>
      <c r="AC22" s="26" t="s">
        <v>317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398</v>
      </c>
      <c r="C24" s="28" t="s">
        <v>399</v>
      </c>
      <c r="D24" s="28" t="s">
        <v>399</v>
      </c>
      <c r="E24" s="28" t="s">
        <v>399</v>
      </c>
      <c r="F24" s="28" t="s">
        <v>399</v>
      </c>
      <c r="G24" s="28" t="s">
        <v>321</v>
      </c>
      <c r="H24" s="28" t="s">
        <v>321</v>
      </c>
      <c r="I24" s="28" t="s">
        <v>61</v>
      </c>
      <c r="J24" s="28" t="s">
        <v>321</v>
      </c>
      <c r="K24" s="28" t="s">
        <v>61</v>
      </c>
      <c r="L24" s="28" t="s">
        <v>399</v>
      </c>
      <c r="M24" s="28" t="s">
        <v>24</v>
      </c>
      <c r="N24" s="28" t="s">
        <v>399</v>
      </c>
      <c r="O24" s="28" t="s">
        <v>24</v>
      </c>
      <c r="P24" s="28" t="s">
        <v>321</v>
      </c>
      <c r="Q24" s="28" t="s">
        <v>61</v>
      </c>
      <c r="R24" s="28" t="s">
        <v>321</v>
      </c>
      <c r="S24" s="28" t="s">
        <v>61</v>
      </c>
      <c r="T24" s="28" t="s">
        <v>321</v>
      </c>
      <c r="U24" s="28" t="s">
        <v>61</v>
      </c>
      <c r="V24" s="28" t="s">
        <v>321</v>
      </c>
      <c r="W24" s="28" t="s">
        <v>61</v>
      </c>
      <c r="X24" s="28" t="s">
        <v>321</v>
      </c>
      <c r="Y24" s="28" t="s">
        <v>61</v>
      </c>
      <c r="Z24" s="28" t="s">
        <v>61</v>
      </c>
      <c r="AA24" s="28" t="s">
        <v>61</v>
      </c>
      <c r="AB24" s="28" t="s">
        <v>399</v>
      </c>
      <c r="AC24" s="28" t="s">
        <v>399</v>
      </c>
    </row>
    <row r="25" spans="1:29" ht="15" customHeight="1" x14ac:dyDescent="0.25">
      <c r="A25" s="28" t="s">
        <v>400</v>
      </c>
      <c r="B25" s="31" t="s">
        <v>401</v>
      </c>
      <c r="C25" s="26" t="s">
        <v>321</v>
      </c>
      <c r="D25" s="26" t="s">
        <v>321</v>
      </c>
      <c r="E25" s="26" t="s">
        <v>321</v>
      </c>
      <c r="F25" s="26" t="s">
        <v>321</v>
      </c>
      <c r="G25" s="26" t="s">
        <v>321</v>
      </c>
      <c r="H25" s="26" t="s">
        <v>321</v>
      </c>
      <c r="I25" s="26" t="s">
        <v>61</v>
      </c>
      <c r="J25" s="26" t="s">
        <v>321</v>
      </c>
      <c r="K25" s="26" t="s">
        <v>61</v>
      </c>
      <c r="L25" s="26" t="s">
        <v>321</v>
      </c>
      <c r="M25" s="26" t="s">
        <v>61</v>
      </c>
      <c r="N25" s="26" t="s">
        <v>321</v>
      </c>
      <c r="O25" s="26" t="s">
        <v>61</v>
      </c>
      <c r="P25" s="26" t="s">
        <v>321</v>
      </c>
      <c r="Q25" s="26" t="s">
        <v>61</v>
      </c>
      <c r="R25" s="26" t="s">
        <v>321</v>
      </c>
      <c r="S25" s="26" t="s">
        <v>61</v>
      </c>
      <c r="T25" s="26" t="s">
        <v>321</v>
      </c>
      <c r="U25" s="26" t="s">
        <v>61</v>
      </c>
      <c r="V25" s="26" t="s">
        <v>321</v>
      </c>
      <c r="W25" s="26" t="s">
        <v>61</v>
      </c>
      <c r="X25" s="26" t="s">
        <v>321</v>
      </c>
      <c r="Y25" s="26" t="s">
        <v>61</v>
      </c>
      <c r="Z25" s="26" t="s">
        <v>61</v>
      </c>
      <c r="AA25" s="26" t="s">
        <v>61</v>
      </c>
      <c r="AB25" s="26" t="s">
        <v>321</v>
      </c>
      <c r="AC25" s="26" t="s">
        <v>321</v>
      </c>
    </row>
    <row r="26" spans="1:29" ht="29.1" customHeight="1" x14ac:dyDescent="0.25">
      <c r="A26" s="28" t="s">
        <v>402</v>
      </c>
      <c r="B26" s="31" t="s">
        <v>403</v>
      </c>
      <c r="C26" s="26" t="s">
        <v>321</v>
      </c>
      <c r="D26" s="26" t="s">
        <v>321</v>
      </c>
      <c r="E26" s="26" t="s">
        <v>321</v>
      </c>
      <c r="F26" s="26" t="s">
        <v>321</v>
      </c>
      <c r="G26" s="26" t="s">
        <v>321</v>
      </c>
      <c r="H26" s="26" t="s">
        <v>321</v>
      </c>
      <c r="I26" s="26" t="s">
        <v>61</v>
      </c>
      <c r="J26" s="26" t="s">
        <v>321</v>
      </c>
      <c r="K26" s="26" t="s">
        <v>61</v>
      </c>
      <c r="L26" s="26" t="s">
        <v>321</v>
      </c>
      <c r="M26" s="26" t="s">
        <v>61</v>
      </c>
      <c r="N26" s="26" t="s">
        <v>321</v>
      </c>
      <c r="O26" s="26" t="s">
        <v>61</v>
      </c>
      <c r="P26" s="26" t="s">
        <v>321</v>
      </c>
      <c r="Q26" s="26" t="s">
        <v>61</v>
      </c>
      <c r="R26" s="26" t="s">
        <v>321</v>
      </c>
      <c r="S26" s="26" t="s">
        <v>61</v>
      </c>
      <c r="T26" s="26" t="s">
        <v>321</v>
      </c>
      <c r="U26" s="26" t="s">
        <v>61</v>
      </c>
      <c r="V26" s="26" t="s">
        <v>321</v>
      </c>
      <c r="W26" s="26" t="s">
        <v>61</v>
      </c>
      <c r="X26" s="26" t="s">
        <v>321</v>
      </c>
      <c r="Y26" s="26" t="s">
        <v>61</v>
      </c>
      <c r="Z26" s="26" t="s">
        <v>61</v>
      </c>
      <c r="AA26" s="26" t="s">
        <v>61</v>
      </c>
      <c r="AB26" s="26" t="s">
        <v>321</v>
      </c>
      <c r="AC26" s="26" t="s">
        <v>321</v>
      </c>
    </row>
    <row r="27" spans="1:29" ht="44.1" customHeight="1" x14ac:dyDescent="0.25">
      <c r="A27" s="28" t="s">
        <v>404</v>
      </c>
      <c r="B27" s="31" t="s">
        <v>405</v>
      </c>
      <c r="C27" s="26" t="s">
        <v>399</v>
      </c>
      <c r="D27" s="26" t="s">
        <v>321</v>
      </c>
      <c r="E27" s="26" t="s">
        <v>399</v>
      </c>
      <c r="F27" s="26" t="s">
        <v>321</v>
      </c>
      <c r="G27" s="26" t="s">
        <v>321</v>
      </c>
      <c r="H27" s="26" t="s">
        <v>321</v>
      </c>
      <c r="I27" s="26" t="s">
        <v>61</v>
      </c>
      <c r="J27" s="26" t="s">
        <v>321</v>
      </c>
      <c r="K27" s="26" t="s">
        <v>61</v>
      </c>
      <c r="L27" s="26" t="s">
        <v>399</v>
      </c>
      <c r="M27" s="26" t="s">
        <v>24</v>
      </c>
      <c r="N27" s="26" t="s">
        <v>321</v>
      </c>
      <c r="O27" s="26" t="s">
        <v>61</v>
      </c>
      <c r="P27" s="26" t="s">
        <v>321</v>
      </c>
      <c r="Q27" s="26" t="s">
        <v>61</v>
      </c>
      <c r="R27" s="26" t="s">
        <v>321</v>
      </c>
      <c r="S27" s="26" t="s">
        <v>61</v>
      </c>
      <c r="T27" s="26" t="s">
        <v>321</v>
      </c>
      <c r="U27" s="26" t="s">
        <v>61</v>
      </c>
      <c r="V27" s="26" t="s">
        <v>321</v>
      </c>
      <c r="W27" s="26" t="s">
        <v>61</v>
      </c>
      <c r="X27" s="26" t="s">
        <v>321</v>
      </c>
      <c r="Y27" s="26" t="s">
        <v>61</v>
      </c>
      <c r="Z27" s="26" t="s">
        <v>61</v>
      </c>
      <c r="AA27" s="26" t="s">
        <v>61</v>
      </c>
      <c r="AB27" s="26" t="s">
        <v>399</v>
      </c>
      <c r="AC27" s="26" t="s">
        <v>321</v>
      </c>
    </row>
    <row r="28" spans="1:29" ht="15" customHeight="1" x14ac:dyDescent="0.25">
      <c r="A28" s="28" t="s">
        <v>406</v>
      </c>
      <c r="B28" s="31" t="s">
        <v>407</v>
      </c>
      <c r="C28" s="26" t="s">
        <v>321</v>
      </c>
      <c r="D28" s="26" t="s">
        <v>321</v>
      </c>
      <c r="E28" s="26" t="s">
        <v>321</v>
      </c>
      <c r="F28" s="26" t="s">
        <v>321</v>
      </c>
      <c r="G28" s="26" t="s">
        <v>321</v>
      </c>
      <c r="H28" s="26" t="s">
        <v>321</v>
      </c>
      <c r="I28" s="26" t="s">
        <v>61</v>
      </c>
      <c r="J28" s="26" t="s">
        <v>321</v>
      </c>
      <c r="K28" s="26" t="s">
        <v>61</v>
      </c>
      <c r="L28" s="26" t="s">
        <v>321</v>
      </c>
      <c r="M28" s="26" t="s">
        <v>61</v>
      </c>
      <c r="N28" s="26" t="s">
        <v>321</v>
      </c>
      <c r="O28" s="26" t="s">
        <v>61</v>
      </c>
      <c r="P28" s="26" t="s">
        <v>321</v>
      </c>
      <c r="Q28" s="26" t="s">
        <v>61</v>
      </c>
      <c r="R28" s="26" t="s">
        <v>321</v>
      </c>
      <c r="S28" s="26" t="s">
        <v>61</v>
      </c>
      <c r="T28" s="26" t="s">
        <v>321</v>
      </c>
      <c r="U28" s="26" t="s">
        <v>61</v>
      </c>
      <c r="V28" s="26" t="s">
        <v>321</v>
      </c>
      <c r="W28" s="26" t="s">
        <v>61</v>
      </c>
      <c r="X28" s="26" t="s">
        <v>321</v>
      </c>
      <c r="Y28" s="26" t="s">
        <v>61</v>
      </c>
      <c r="Z28" s="26" t="s">
        <v>61</v>
      </c>
      <c r="AA28" s="26" t="s">
        <v>61</v>
      </c>
      <c r="AB28" s="26" t="s">
        <v>321</v>
      </c>
      <c r="AC28" s="26" t="s">
        <v>321</v>
      </c>
    </row>
    <row r="29" spans="1:29" ht="15" customHeight="1" x14ac:dyDescent="0.25">
      <c r="A29" s="28" t="s">
        <v>408</v>
      </c>
      <c r="B29" s="31" t="s">
        <v>409</v>
      </c>
      <c r="C29" s="26" t="s">
        <v>321</v>
      </c>
      <c r="D29" s="26" t="s">
        <v>399</v>
      </c>
      <c r="E29" s="26" t="s">
        <v>321</v>
      </c>
      <c r="F29" s="26" t="s">
        <v>399</v>
      </c>
      <c r="G29" s="26" t="s">
        <v>321</v>
      </c>
      <c r="H29" s="26" t="s">
        <v>321</v>
      </c>
      <c r="I29" s="26" t="s">
        <v>61</v>
      </c>
      <c r="J29" s="26" t="s">
        <v>321</v>
      </c>
      <c r="K29" s="26" t="s">
        <v>61</v>
      </c>
      <c r="L29" s="26" t="s">
        <v>321</v>
      </c>
      <c r="M29" s="26" t="s">
        <v>61</v>
      </c>
      <c r="N29" s="26" t="s">
        <v>399</v>
      </c>
      <c r="O29" s="26" t="s">
        <v>24</v>
      </c>
      <c r="P29" s="26" t="s">
        <v>321</v>
      </c>
      <c r="Q29" s="26" t="s">
        <v>61</v>
      </c>
      <c r="R29" s="26" t="s">
        <v>321</v>
      </c>
      <c r="S29" s="26" t="s">
        <v>61</v>
      </c>
      <c r="T29" s="26" t="s">
        <v>321</v>
      </c>
      <c r="U29" s="26" t="s">
        <v>61</v>
      </c>
      <c r="V29" s="26" t="s">
        <v>321</v>
      </c>
      <c r="W29" s="26" t="s">
        <v>61</v>
      </c>
      <c r="X29" s="26" t="s">
        <v>321</v>
      </c>
      <c r="Y29" s="26" t="s">
        <v>61</v>
      </c>
      <c r="Z29" s="26" t="s">
        <v>61</v>
      </c>
      <c r="AA29" s="26" t="s">
        <v>61</v>
      </c>
      <c r="AB29" s="26" t="s">
        <v>321</v>
      </c>
      <c r="AC29" s="26" t="s">
        <v>399</v>
      </c>
    </row>
    <row r="30" spans="1:29" s="30" customFormat="1" ht="57.95" customHeight="1" x14ac:dyDescent="0.2">
      <c r="A30" s="28" t="s">
        <v>16</v>
      </c>
      <c r="B30" s="29" t="s">
        <v>410</v>
      </c>
      <c r="C30" s="28" t="s">
        <v>411</v>
      </c>
      <c r="D30" s="28" t="s">
        <v>411</v>
      </c>
      <c r="E30" s="28" t="s">
        <v>411</v>
      </c>
      <c r="F30" s="28" t="s">
        <v>411</v>
      </c>
      <c r="G30" s="28" t="s">
        <v>321</v>
      </c>
      <c r="H30" s="28" t="s">
        <v>321</v>
      </c>
      <c r="I30" s="28" t="s">
        <v>61</v>
      </c>
      <c r="J30" s="28" t="s">
        <v>321</v>
      </c>
      <c r="K30" s="28" t="s">
        <v>61</v>
      </c>
      <c r="L30" s="28" t="s">
        <v>411</v>
      </c>
      <c r="M30" s="28" t="s">
        <v>24</v>
      </c>
      <c r="N30" s="28" t="s">
        <v>411</v>
      </c>
      <c r="O30" s="28" t="s">
        <v>24</v>
      </c>
      <c r="P30" s="28" t="s">
        <v>321</v>
      </c>
      <c r="Q30" s="28" t="s">
        <v>61</v>
      </c>
      <c r="R30" s="28" t="s">
        <v>321</v>
      </c>
      <c r="S30" s="28" t="s">
        <v>61</v>
      </c>
      <c r="T30" s="28" t="s">
        <v>321</v>
      </c>
      <c r="U30" s="28" t="s">
        <v>61</v>
      </c>
      <c r="V30" s="28" t="s">
        <v>321</v>
      </c>
      <c r="W30" s="28" t="s">
        <v>61</v>
      </c>
      <c r="X30" s="28" t="s">
        <v>321</v>
      </c>
      <c r="Y30" s="28" t="s">
        <v>61</v>
      </c>
      <c r="Z30" s="28" t="s">
        <v>61</v>
      </c>
      <c r="AA30" s="28" t="s">
        <v>61</v>
      </c>
      <c r="AB30" s="28" t="s">
        <v>411</v>
      </c>
      <c r="AC30" s="28" t="s">
        <v>411</v>
      </c>
    </row>
    <row r="31" spans="1:29" ht="15" customHeight="1" x14ac:dyDescent="0.25">
      <c r="A31" s="28" t="s">
        <v>412</v>
      </c>
      <c r="B31" s="31" t="s">
        <v>413</v>
      </c>
      <c r="C31" s="26" t="s">
        <v>414</v>
      </c>
      <c r="D31" s="26" t="s">
        <v>414</v>
      </c>
      <c r="E31" s="26" t="s">
        <v>414</v>
      </c>
      <c r="F31" s="26" t="s">
        <v>414</v>
      </c>
      <c r="G31" s="26" t="s">
        <v>321</v>
      </c>
      <c r="H31" s="26" t="s">
        <v>321</v>
      </c>
      <c r="I31" s="26" t="s">
        <v>61</v>
      </c>
      <c r="J31" s="26" t="s">
        <v>321</v>
      </c>
      <c r="K31" s="26" t="s">
        <v>61</v>
      </c>
      <c r="L31" s="26" t="s">
        <v>414</v>
      </c>
      <c r="M31" s="26" t="s">
        <v>24</v>
      </c>
      <c r="N31" s="26" t="s">
        <v>414</v>
      </c>
      <c r="O31" s="26" t="s">
        <v>24</v>
      </c>
      <c r="P31" s="26" t="s">
        <v>321</v>
      </c>
      <c r="Q31" s="26" t="s">
        <v>61</v>
      </c>
      <c r="R31" s="26" t="s">
        <v>321</v>
      </c>
      <c r="S31" s="26" t="s">
        <v>61</v>
      </c>
      <c r="T31" s="26" t="s">
        <v>321</v>
      </c>
      <c r="U31" s="26" t="s">
        <v>61</v>
      </c>
      <c r="V31" s="26" t="s">
        <v>321</v>
      </c>
      <c r="W31" s="26" t="s">
        <v>61</v>
      </c>
      <c r="X31" s="26" t="s">
        <v>321</v>
      </c>
      <c r="Y31" s="26" t="s">
        <v>61</v>
      </c>
      <c r="Z31" s="26" t="s">
        <v>61</v>
      </c>
      <c r="AA31" s="26" t="s">
        <v>61</v>
      </c>
      <c r="AB31" s="26" t="s">
        <v>414</v>
      </c>
      <c r="AC31" s="26" t="s">
        <v>414</v>
      </c>
    </row>
    <row r="32" spans="1:29" ht="29.1" customHeight="1" x14ac:dyDescent="0.25">
      <c r="A32" s="28" t="s">
        <v>415</v>
      </c>
      <c r="B32" s="31" t="s">
        <v>416</v>
      </c>
      <c r="C32" s="26" t="s">
        <v>417</v>
      </c>
      <c r="D32" s="26" t="s">
        <v>417</v>
      </c>
      <c r="E32" s="26" t="s">
        <v>417</v>
      </c>
      <c r="F32" s="26" t="s">
        <v>417</v>
      </c>
      <c r="G32" s="26" t="s">
        <v>321</v>
      </c>
      <c r="H32" s="26" t="s">
        <v>321</v>
      </c>
      <c r="I32" s="26" t="s">
        <v>61</v>
      </c>
      <c r="J32" s="26" t="s">
        <v>321</v>
      </c>
      <c r="K32" s="26" t="s">
        <v>61</v>
      </c>
      <c r="L32" s="26" t="s">
        <v>417</v>
      </c>
      <c r="M32" s="26" t="s">
        <v>24</v>
      </c>
      <c r="N32" s="26" t="s">
        <v>417</v>
      </c>
      <c r="O32" s="26" t="s">
        <v>24</v>
      </c>
      <c r="P32" s="26" t="s">
        <v>321</v>
      </c>
      <c r="Q32" s="26" t="s">
        <v>61</v>
      </c>
      <c r="R32" s="26" t="s">
        <v>321</v>
      </c>
      <c r="S32" s="26" t="s">
        <v>61</v>
      </c>
      <c r="T32" s="26" t="s">
        <v>321</v>
      </c>
      <c r="U32" s="26" t="s">
        <v>61</v>
      </c>
      <c r="V32" s="26" t="s">
        <v>321</v>
      </c>
      <c r="W32" s="26" t="s">
        <v>61</v>
      </c>
      <c r="X32" s="26" t="s">
        <v>321</v>
      </c>
      <c r="Y32" s="26" t="s">
        <v>61</v>
      </c>
      <c r="Z32" s="26" t="s">
        <v>61</v>
      </c>
      <c r="AA32" s="26" t="s">
        <v>61</v>
      </c>
      <c r="AB32" s="26" t="s">
        <v>417</v>
      </c>
      <c r="AC32" s="26" t="s">
        <v>417</v>
      </c>
    </row>
    <row r="33" spans="1:29" ht="15" customHeight="1" x14ac:dyDescent="0.25">
      <c r="A33" s="28" t="s">
        <v>418</v>
      </c>
      <c r="B33" s="31" t="s">
        <v>419</v>
      </c>
      <c r="C33" s="26" t="s">
        <v>420</v>
      </c>
      <c r="D33" s="26" t="s">
        <v>420</v>
      </c>
      <c r="E33" s="26" t="s">
        <v>420</v>
      </c>
      <c r="F33" s="26" t="s">
        <v>420</v>
      </c>
      <c r="G33" s="26" t="s">
        <v>321</v>
      </c>
      <c r="H33" s="26" t="s">
        <v>321</v>
      </c>
      <c r="I33" s="26" t="s">
        <v>61</v>
      </c>
      <c r="J33" s="26" t="s">
        <v>321</v>
      </c>
      <c r="K33" s="26" t="s">
        <v>61</v>
      </c>
      <c r="L33" s="26" t="s">
        <v>420</v>
      </c>
      <c r="M33" s="26" t="s">
        <v>24</v>
      </c>
      <c r="N33" s="26" t="s">
        <v>420</v>
      </c>
      <c r="O33" s="26" t="s">
        <v>24</v>
      </c>
      <c r="P33" s="26" t="s">
        <v>321</v>
      </c>
      <c r="Q33" s="26" t="s">
        <v>61</v>
      </c>
      <c r="R33" s="26" t="s">
        <v>321</v>
      </c>
      <c r="S33" s="26" t="s">
        <v>61</v>
      </c>
      <c r="T33" s="26" t="s">
        <v>321</v>
      </c>
      <c r="U33" s="26" t="s">
        <v>61</v>
      </c>
      <c r="V33" s="26" t="s">
        <v>321</v>
      </c>
      <c r="W33" s="26" t="s">
        <v>61</v>
      </c>
      <c r="X33" s="26" t="s">
        <v>321</v>
      </c>
      <c r="Y33" s="26" t="s">
        <v>61</v>
      </c>
      <c r="Z33" s="26" t="s">
        <v>61</v>
      </c>
      <c r="AA33" s="26" t="s">
        <v>61</v>
      </c>
      <c r="AB33" s="26" t="s">
        <v>420</v>
      </c>
      <c r="AC33" s="26" t="s">
        <v>420</v>
      </c>
    </row>
    <row r="34" spans="1:29" ht="15" customHeight="1" x14ac:dyDescent="0.25">
      <c r="A34" s="28" t="s">
        <v>421</v>
      </c>
      <c r="B34" s="31" t="s">
        <v>422</v>
      </c>
      <c r="C34" s="26" t="s">
        <v>423</v>
      </c>
      <c r="D34" s="26" t="s">
        <v>423</v>
      </c>
      <c r="E34" s="26" t="s">
        <v>423</v>
      </c>
      <c r="F34" s="26" t="s">
        <v>423</v>
      </c>
      <c r="G34" s="26" t="s">
        <v>321</v>
      </c>
      <c r="H34" s="26" t="s">
        <v>321</v>
      </c>
      <c r="I34" s="26" t="s">
        <v>61</v>
      </c>
      <c r="J34" s="26" t="s">
        <v>321</v>
      </c>
      <c r="K34" s="26" t="s">
        <v>61</v>
      </c>
      <c r="L34" s="26" t="s">
        <v>423</v>
      </c>
      <c r="M34" s="26" t="s">
        <v>24</v>
      </c>
      <c r="N34" s="26" t="s">
        <v>423</v>
      </c>
      <c r="O34" s="26" t="s">
        <v>24</v>
      </c>
      <c r="P34" s="26" t="s">
        <v>321</v>
      </c>
      <c r="Q34" s="26" t="s">
        <v>61</v>
      </c>
      <c r="R34" s="26" t="s">
        <v>321</v>
      </c>
      <c r="S34" s="26" t="s">
        <v>61</v>
      </c>
      <c r="T34" s="26" t="s">
        <v>321</v>
      </c>
      <c r="U34" s="26" t="s">
        <v>61</v>
      </c>
      <c r="V34" s="26" t="s">
        <v>321</v>
      </c>
      <c r="W34" s="26" t="s">
        <v>61</v>
      </c>
      <c r="X34" s="26" t="s">
        <v>321</v>
      </c>
      <c r="Y34" s="26" t="s">
        <v>61</v>
      </c>
      <c r="Z34" s="26" t="s">
        <v>61</v>
      </c>
      <c r="AA34" s="26" t="s">
        <v>61</v>
      </c>
      <c r="AB34" s="26" t="s">
        <v>423</v>
      </c>
      <c r="AC34" s="26" t="s">
        <v>423</v>
      </c>
    </row>
    <row r="35" spans="1:29" s="30" customFormat="1" ht="29.1" customHeight="1" x14ac:dyDescent="0.2">
      <c r="A35" s="28" t="s">
        <v>17</v>
      </c>
      <c r="B35" s="29" t="s">
        <v>424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425</v>
      </c>
      <c r="B36" s="31" t="s">
        <v>426</v>
      </c>
      <c r="C36" s="26" t="s">
        <v>321</v>
      </c>
      <c r="D36" s="26" t="s">
        <v>321</v>
      </c>
      <c r="E36" s="26" t="s">
        <v>321</v>
      </c>
      <c r="F36" s="26" t="s">
        <v>321</v>
      </c>
      <c r="G36" s="26" t="s">
        <v>321</v>
      </c>
      <c r="H36" s="26" t="s">
        <v>321</v>
      </c>
      <c r="I36" s="26" t="s">
        <v>61</v>
      </c>
      <c r="J36" s="26" t="s">
        <v>321</v>
      </c>
      <c r="K36" s="26" t="s">
        <v>61</v>
      </c>
      <c r="L36" s="26" t="s">
        <v>321</v>
      </c>
      <c r="M36" s="26" t="s">
        <v>61</v>
      </c>
      <c r="N36" s="26" t="s">
        <v>321</v>
      </c>
      <c r="O36" s="26" t="s">
        <v>61</v>
      </c>
      <c r="P36" s="26" t="s">
        <v>321</v>
      </c>
      <c r="Q36" s="26" t="s">
        <v>61</v>
      </c>
      <c r="R36" s="26" t="s">
        <v>321</v>
      </c>
      <c r="S36" s="26" t="s">
        <v>61</v>
      </c>
      <c r="T36" s="26" t="s">
        <v>321</v>
      </c>
      <c r="U36" s="26" t="s">
        <v>61</v>
      </c>
      <c r="V36" s="26" t="s">
        <v>321</v>
      </c>
      <c r="W36" s="26" t="s">
        <v>61</v>
      </c>
      <c r="X36" s="26" t="s">
        <v>321</v>
      </c>
      <c r="Y36" s="26" t="s">
        <v>61</v>
      </c>
      <c r="Z36" s="26" t="s">
        <v>61</v>
      </c>
      <c r="AA36" s="26" t="s">
        <v>61</v>
      </c>
      <c r="AB36" s="26" t="s">
        <v>321</v>
      </c>
      <c r="AC36" s="26" t="s">
        <v>321</v>
      </c>
    </row>
    <row r="37" spans="1:29" s="9" customFormat="1" ht="29.1" customHeight="1" x14ac:dyDescent="0.25">
      <c r="A37" s="28" t="s">
        <v>427</v>
      </c>
      <c r="B37" s="31" t="s">
        <v>428</v>
      </c>
      <c r="C37" s="26" t="s">
        <v>321</v>
      </c>
      <c r="D37" s="26" t="s">
        <v>321</v>
      </c>
      <c r="E37" s="26" t="s">
        <v>321</v>
      </c>
      <c r="F37" s="26" t="s">
        <v>321</v>
      </c>
      <c r="G37" s="26" t="s">
        <v>321</v>
      </c>
      <c r="H37" s="26" t="s">
        <v>321</v>
      </c>
      <c r="I37" s="26" t="s">
        <v>61</v>
      </c>
      <c r="J37" s="26" t="s">
        <v>321</v>
      </c>
      <c r="K37" s="26" t="s">
        <v>61</v>
      </c>
      <c r="L37" s="26" t="s">
        <v>321</v>
      </c>
      <c r="M37" s="26" t="s">
        <v>61</v>
      </c>
      <c r="N37" s="26" t="s">
        <v>321</v>
      </c>
      <c r="O37" s="26" t="s">
        <v>61</v>
      </c>
      <c r="P37" s="26" t="s">
        <v>321</v>
      </c>
      <c r="Q37" s="26" t="s">
        <v>61</v>
      </c>
      <c r="R37" s="26" t="s">
        <v>321</v>
      </c>
      <c r="S37" s="26" t="s">
        <v>61</v>
      </c>
      <c r="T37" s="26" t="s">
        <v>321</v>
      </c>
      <c r="U37" s="26" t="s">
        <v>61</v>
      </c>
      <c r="V37" s="26" t="s">
        <v>321</v>
      </c>
      <c r="W37" s="26" t="s">
        <v>61</v>
      </c>
      <c r="X37" s="26" t="s">
        <v>321</v>
      </c>
      <c r="Y37" s="26" t="s">
        <v>61</v>
      </c>
      <c r="Z37" s="26" t="s">
        <v>61</v>
      </c>
      <c r="AA37" s="26" t="s">
        <v>61</v>
      </c>
      <c r="AB37" s="26" t="s">
        <v>321</v>
      </c>
      <c r="AC37" s="26" t="s">
        <v>321</v>
      </c>
    </row>
    <row r="38" spans="1:29" s="9" customFormat="1" ht="15" customHeight="1" x14ac:dyDescent="0.25">
      <c r="A38" s="28" t="s">
        <v>429</v>
      </c>
      <c r="B38" s="31" t="s">
        <v>430</v>
      </c>
      <c r="C38" s="26" t="s">
        <v>321</v>
      </c>
      <c r="D38" s="26" t="s">
        <v>321</v>
      </c>
      <c r="E38" s="26" t="s">
        <v>321</v>
      </c>
      <c r="F38" s="26" t="s">
        <v>321</v>
      </c>
      <c r="G38" s="26" t="s">
        <v>321</v>
      </c>
      <c r="H38" s="26" t="s">
        <v>321</v>
      </c>
      <c r="I38" s="26" t="s">
        <v>61</v>
      </c>
      <c r="J38" s="26" t="s">
        <v>321</v>
      </c>
      <c r="K38" s="26" t="s">
        <v>61</v>
      </c>
      <c r="L38" s="26" t="s">
        <v>321</v>
      </c>
      <c r="M38" s="26" t="s">
        <v>61</v>
      </c>
      <c r="N38" s="26" t="s">
        <v>321</v>
      </c>
      <c r="O38" s="26" t="s">
        <v>61</v>
      </c>
      <c r="P38" s="26" t="s">
        <v>321</v>
      </c>
      <c r="Q38" s="26" t="s">
        <v>61</v>
      </c>
      <c r="R38" s="26" t="s">
        <v>321</v>
      </c>
      <c r="S38" s="26" t="s">
        <v>61</v>
      </c>
      <c r="T38" s="26" t="s">
        <v>321</v>
      </c>
      <c r="U38" s="26" t="s">
        <v>61</v>
      </c>
      <c r="V38" s="26" t="s">
        <v>321</v>
      </c>
      <c r="W38" s="26" t="s">
        <v>61</v>
      </c>
      <c r="X38" s="26" t="s">
        <v>321</v>
      </c>
      <c r="Y38" s="26" t="s">
        <v>61</v>
      </c>
      <c r="Z38" s="26" t="s">
        <v>61</v>
      </c>
      <c r="AA38" s="26" t="s">
        <v>61</v>
      </c>
      <c r="AB38" s="26" t="s">
        <v>321</v>
      </c>
      <c r="AC38" s="26" t="s">
        <v>321</v>
      </c>
    </row>
    <row r="39" spans="1:29" s="9" customFormat="1" ht="29.1" customHeight="1" x14ac:dyDescent="0.25">
      <c r="A39" s="28" t="s">
        <v>431</v>
      </c>
      <c r="B39" s="31" t="s">
        <v>432</v>
      </c>
      <c r="C39" s="26" t="s">
        <v>321</v>
      </c>
      <c r="D39" s="26" t="s">
        <v>321</v>
      </c>
      <c r="E39" s="26" t="s">
        <v>321</v>
      </c>
      <c r="F39" s="26" t="s">
        <v>321</v>
      </c>
      <c r="G39" s="26" t="s">
        <v>321</v>
      </c>
      <c r="H39" s="26" t="s">
        <v>321</v>
      </c>
      <c r="I39" s="26" t="s">
        <v>61</v>
      </c>
      <c r="J39" s="26" t="s">
        <v>321</v>
      </c>
      <c r="K39" s="26" t="s">
        <v>61</v>
      </c>
      <c r="L39" s="26" t="s">
        <v>321</v>
      </c>
      <c r="M39" s="26" t="s">
        <v>61</v>
      </c>
      <c r="N39" s="26" t="s">
        <v>321</v>
      </c>
      <c r="O39" s="26" t="s">
        <v>61</v>
      </c>
      <c r="P39" s="26" t="s">
        <v>321</v>
      </c>
      <c r="Q39" s="26" t="s">
        <v>61</v>
      </c>
      <c r="R39" s="26" t="s">
        <v>321</v>
      </c>
      <c r="S39" s="26" t="s">
        <v>61</v>
      </c>
      <c r="T39" s="26" t="s">
        <v>321</v>
      </c>
      <c r="U39" s="26" t="s">
        <v>61</v>
      </c>
      <c r="V39" s="26" t="s">
        <v>321</v>
      </c>
      <c r="W39" s="26" t="s">
        <v>61</v>
      </c>
      <c r="X39" s="26" t="s">
        <v>321</v>
      </c>
      <c r="Y39" s="26" t="s">
        <v>61</v>
      </c>
      <c r="Z39" s="26" t="s">
        <v>61</v>
      </c>
      <c r="AA39" s="26" t="s">
        <v>61</v>
      </c>
      <c r="AB39" s="26" t="s">
        <v>321</v>
      </c>
      <c r="AC39" s="26" t="s">
        <v>321</v>
      </c>
    </row>
    <row r="40" spans="1:29" s="9" customFormat="1" ht="29.1" customHeight="1" x14ac:dyDescent="0.25">
      <c r="A40" s="28" t="s">
        <v>433</v>
      </c>
      <c r="B40" s="31" t="s">
        <v>434</v>
      </c>
      <c r="C40" s="26" t="s">
        <v>321</v>
      </c>
      <c r="D40" s="26" t="s">
        <v>321</v>
      </c>
      <c r="E40" s="26" t="s">
        <v>321</v>
      </c>
      <c r="F40" s="26" t="s">
        <v>321</v>
      </c>
      <c r="G40" s="26" t="s">
        <v>321</v>
      </c>
      <c r="H40" s="26" t="s">
        <v>321</v>
      </c>
      <c r="I40" s="26" t="s">
        <v>61</v>
      </c>
      <c r="J40" s="26" t="s">
        <v>321</v>
      </c>
      <c r="K40" s="26" t="s">
        <v>61</v>
      </c>
      <c r="L40" s="26" t="s">
        <v>321</v>
      </c>
      <c r="M40" s="26" t="s">
        <v>61</v>
      </c>
      <c r="N40" s="26" t="s">
        <v>321</v>
      </c>
      <c r="O40" s="26" t="s">
        <v>61</v>
      </c>
      <c r="P40" s="26" t="s">
        <v>321</v>
      </c>
      <c r="Q40" s="26" t="s">
        <v>61</v>
      </c>
      <c r="R40" s="26" t="s">
        <v>321</v>
      </c>
      <c r="S40" s="26" t="s">
        <v>61</v>
      </c>
      <c r="T40" s="26" t="s">
        <v>321</v>
      </c>
      <c r="U40" s="26" t="s">
        <v>61</v>
      </c>
      <c r="V40" s="26" t="s">
        <v>321</v>
      </c>
      <c r="W40" s="26" t="s">
        <v>61</v>
      </c>
      <c r="X40" s="26" t="s">
        <v>321</v>
      </c>
      <c r="Y40" s="26" t="s">
        <v>61</v>
      </c>
      <c r="Z40" s="26" t="s">
        <v>61</v>
      </c>
      <c r="AA40" s="26" t="s">
        <v>61</v>
      </c>
      <c r="AB40" s="26" t="s">
        <v>321</v>
      </c>
      <c r="AC40" s="26" t="s">
        <v>321</v>
      </c>
    </row>
    <row r="41" spans="1:29" s="9" customFormat="1" ht="15" customHeight="1" x14ac:dyDescent="0.25">
      <c r="A41" s="28" t="s">
        <v>435</v>
      </c>
      <c r="B41" s="31" t="s">
        <v>436</v>
      </c>
      <c r="C41" s="26" t="s">
        <v>321</v>
      </c>
      <c r="D41" s="26" t="s">
        <v>321</v>
      </c>
      <c r="E41" s="26" t="s">
        <v>321</v>
      </c>
      <c r="F41" s="26" t="s">
        <v>321</v>
      </c>
      <c r="G41" s="26" t="s">
        <v>321</v>
      </c>
      <c r="H41" s="26" t="s">
        <v>321</v>
      </c>
      <c r="I41" s="26" t="s">
        <v>61</v>
      </c>
      <c r="J41" s="26" t="s">
        <v>321</v>
      </c>
      <c r="K41" s="26" t="s">
        <v>61</v>
      </c>
      <c r="L41" s="26" t="s">
        <v>321</v>
      </c>
      <c r="M41" s="26" t="s">
        <v>61</v>
      </c>
      <c r="N41" s="26" t="s">
        <v>321</v>
      </c>
      <c r="O41" s="26" t="s">
        <v>61</v>
      </c>
      <c r="P41" s="26" t="s">
        <v>321</v>
      </c>
      <c r="Q41" s="26" t="s">
        <v>61</v>
      </c>
      <c r="R41" s="26" t="s">
        <v>321</v>
      </c>
      <c r="S41" s="26" t="s">
        <v>61</v>
      </c>
      <c r="T41" s="26" t="s">
        <v>321</v>
      </c>
      <c r="U41" s="26" t="s">
        <v>61</v>
      </c>
      <c r="V41" s="26" t="s">
        <v>321</v>
      </c>
      <c r="W41" s="26" t="s">
        <v>61</v>
      </c>
      <c r="X41" s="26" t="s">
        <v>321</v>
      </c>
      <c r="Y41" s="26" t="s">
        <v>61</v>
      </c>
      <c r="Z41" s="26" t="s">
        <v>61</v>
      </c>
      <c r="AA41" s="26" t="s">
        <v>61</v>
      </c>
      <c r="AB41" s="26" t="s">
        <v>321</v>
      </c>
      <c r="AC41" s="26" t="s">
        <v>321</v>
      </c>
    </row>
    <row r="42" spans="1:29" s="9" customFormat="1" ht="15" customHeight="1" x14ac:dyDescent="0.25">
      <c r="A42" s="28" t="s">
        <v>437</v>
      </c>
      <c r="B42" s="31" t="s">
        <v>438</v>
      </c>
      <c r="C42" s="26" t="s">
        <v>321</v>
      </c>
      <c r="D42" s="26" t="s">
        <v>321</v>
      </c>
      <c r="E42" s="26" t="s">
        <v>321</v>
      </c>
      <c r="F42" s="26" t="s">
        <v>321</v>
      </c>
      <c r="G42" s="26" t="s">
        <v>321</v>
      </c>
      <c r="H42" s="26" t="s">
        <v>321</v>
      </c>
      <c r="I42" s="26" t="s">
        <v>61</v>
      </c>
      <c r="J42" s="26" t="s">
        <v>321</v>
      </c>
      <c r="K42" s="26" t="s">
        <v>61</v>
      </c>
      <c r="L42" s="26" t="s">
        <v>321</v>
      </c>
      <c r="M42" s="26" t="s">
        <v>61</v>
      </c>
      <c r="N42" s="26" t="s">
        <v>321</v>
      </c>
      <c r="O42" s="26" t="s">
        <v>61</v>
      </c>
      <c r="P42" s="26" t="s">
        <v>321</v>
      </c>
      <c r="Q42" s="26" t="s">
        <v>61</v>
      </c>
      <c r="R42" s="26" t="s">
        <v>321</v>
      </c>
      <c r="S42" s="26" t="s">
        <v>61</v>
      </c>
      <c r="T42" s="26" t="s">
        <v>321</v>
      </c>
      <c r="U42" s="26" t="s">
        <v>61</v>
      </c>
      <c r="V42" s="26" t="s">
        <v>321</v>
      </c>
      <c r="W42" s="26" t="s">
        <v>61</v>
      </c>
      <c r="X42" s="26" t="s">
        <v>321</v>
      </c>
      <c r="Y42" s="26" t="s">
        <v>61</v>
      </c>
      <c r="Z42" s="26" t="s">
        <v>61</v>
      </c>
      <c r="AA42" s="26" t="s">
        <v>61</v>
      </c>
      <c r="AB42" s="26" t="s">
        <v>321</v>
      </c>
      <c r="AC42" s="26" t="s">
        <v>321</v>
      </c>
    </row>
    <row r="43" spans="1:29" s="9" customFormat="1" ht="15" customHeight="1" x14ac:dyDescent="0.25">
      <c r="A43" s="28" t="s">
        <v>439</v>
      </c>
      <c r="B43" s="31" t="s">
        <v>440</v>
      </c>
      <c r="C43" s="26" t="s">
        <v>321</v>
      </c>
      <c r="D43" s="26" t="s">
        <v>321</v>
      </c>
      <c r="E43" s="26" t="s">
        <v>321</v>
      </c>
      <c r="F43" s="26" t="s">
        <v>321</v>
      </c>
      <c r="G43" s="26" t="s">
        <v>321</v>
      </c>
      <c r="H43" s="26" t="s">
        <v>321</v>
      </c>
      <c r="I43" s="26" t="s">
        <v>61</v>
      </c>
      <c r="J43" s="26" t="s">
        <v>321</v>
      </c>
      <c r="K43" s="26" t="s">
        <v>61</v>
      </c>
      <c r="L43" s="26" t="s">
        <v>321</v>
      </c>
      <c r="M43" s="26" t="s">
        <v>61</v>
      </c>
      <c r="N43" s="26" t="s">
        <v>321</v>
      </c>
      <c r="O43" s="26" t="s">
        <v>61</v>
      </c>
      <c r="P43" s="26" t="s">
        <v>321</v>
      </c>
      <c r="Q43" s="26" t="s">
        <v>61</v>
      </c>
      <c r="R43" s="26" t="s">
        <v>321</v>
      </c>
      <c r="S43" s="26" t="s">
        <v>61</v>
      </c>
      <c r="T43" s="26" t="s">
        <v>321</v>
      </c>
      <c r="U43" s="26" t="s">
        <v>61</v>
      </c>
      <c r="V43" s="26" t="s">
        <v>321</v>
      </c>
      <c r="W43" s="26" t="s">
        <v>61</v>
      </c>
      <c r="X43" s="26" t="s">
        <v>321</v>
      </c>
      <c r="Y43" s="26" t="s">
        <v>61</v>
      </c>
      <c r="Z43" s="26" t="s">
        <v>61</v>
      </c>
      <c r="AA43" s="26" t="s">
        <v>61</v>
      </c>
      <c r="AB43" s="26" t="s">
        <v>321</v>
      </c>
      <c r="AC43" s="26" t="s">
        <v>321</v>
      </c>
    </row>
    <row r="44" spans="1:29" s="9" customFormat="1" ht="15" customHeight="1" x14ac:dyDescent="0.25">
      <c r="A44" s="28" t="s">
        <v>441</v>
      </c>
      <c r="B44" s="31" t="s">
        <v>442</v>
      </c>
      <c r="C44" s="26" t="s">
        <v>321</v>
      </c>
      <c r="D44" s="26" t="s">
        <v>321</v>
      </c>
      <c r="E44" s="26" t="s">
        <v>321</v>
      </c>
      <c r="F44" s="26" t="s">
        <v>321</v>
      </c>
      <c r="G44" s="26" t="s">
        <v>321</v>
      </c>
      <c r="H44" s="26" t="s">
        <v>321</v>
      </c>
      <c r="I44" s="26" t="s">
        <v>61</v>
      </c>
      <c r="J44" s="26" t="s">
        <v>321</v>
      </c>
      <c r="K44" s="26" t="s">
        <v>61</v>
      </c>
      <c r="L44" s="26" t="s">
        <v>321</v>
      </c>
      <c r="M44" s="26" t="s">
        <v>61</v>
      </c>
      <c r="N44" s="26" t="s">
        <v>321</v>
      </c>
      <c r="O44" s="26" t="s">
        <v>61</v>
      </c>
      <c r="P44" s="26" t="s">
        <v>321</v>
      </c>
      <c r="Q44" s="26" t="s">
        <v>61</v>
      </c>
      <c r="R44" s="26" t="s">
        <v>321</v>
      </c>
      <c r="S44" s="26" t="s">
        <v>61</v>
      </c>
      <c r="T44" s="26" t="s">
        <v>321</v>
      </c>
      <c r="U44" s="26" t="s">
        <v>61</v>
      </c>
      <c r="V44" s="26" t="s">
        <v>321</v>
      </c>
      <c r="W44" s="26" t="s">
        <v>61</v>
      </c>
      <c r="X44" s="26" t="s">
        <v>321</v>
      </c>
      <c r="Y44" s="26" t="s">
        <v>61</v>
      </c>
      <c r="Z44" s="26" t="s">
        <v>61</v>
      </c>
      <c r="AA44" s="26" t="s">
        <v>61</v>
      </c>
      <c r="AB44" s="26" t="s">
        <v>321</v>
      </c>
      <c r="AC44" s="26" t="s">
        <v>321</v>
      </c>
    </row>
    <row r="45" spans="1:29" s="9" customFormat="1" ht="15" customHeight="1" x14ac:dyDescent="0.25">
      <c r="A45" s="28" t="s">
        <v>443</v>
      </c>
      <c r="B45" s="31" t="s">
        <v>444</v>
      </c>
      <c r="C45" s="26" t="s">
        <v>321</v>
      </c>
      <c r="D45" s="26" t="s">
        <v>321</v>
      </c>
      <c r="E45" s="26" t="s">
        <v>321</v>
      </c>
      <c r="F45" s="26" t="s">
        <v>321</v>
      </c>
      <c r="G45" s="26" t="s">
        <v>321</v>
      </c>
      <c r="H45" s="26" t="s">
        <v>321</v>
      </c>
      <c r="I45" s="26" t="s">
        <v>61</v>
      </c>
      <c r="J45" s="26" t="s">
        <v>321</v>
      </c>
      <c r="K45" s="26" t="s">
        <v>61</v>
      </c>
      <c r="L45" s="26" t="s">
        <v>321</v>
      </c>
      <c r="M45" s="26" t="s">
        <v>61</v>
      </c>
      <c r="N45" s="26" t="s">
        <v>321</v>
      </c>
      <c r="O45" s="26" t="s">
        <v>61</v>
      </c>
      <c r="P45" s="26" t="s">
        <v>321</v>
      </c>
      <c r="Q45" s="26" t="s">
        <v>61</v>
      </c>
      <c r="R45" s="26" t="s">
        <v>321</v>
      </c>
      <c r="S45" s="26" t="s">
        <v>61</v>
      </c>
      <c r="T45" s="26" t="s">
        <v>321</v>
      </c>
      <c r="U45" s="26" t="s">
        <v>61</v>
      </c>
      <c r="V45" s="26" t="s">
        <v>321</v>
      </c>
      <c r="W45" s="26" t="s">
        <v>61</v>
      </c>
      <c r="X45" s="26" t="s">
        <v>321</v>
      </c>
      <c r="Y45" s="26" t="s">
        <v>61</v>
      </c>
      <c r="Z45" s="26" t="s">
        <v>61</v>
      </c>
      <c r="AA45" s="26" t="s">
        <v>61</v>
      </c>
      <c r="AB45" s="26" t="s">
        <v>321</v>
      </c>
      <c r="AC45" s="26" t="s">
        <v>321</v>
      </c>
    </row>
    <row r="46" spans="1:29" s="9" customFormat="1" ht="15" customHeight="1" x14ac:dyDescent="0.25">
      <c r="A46" s="28" t="s">
        <v>445</v>
      </c>
      <c r="B46" s="31" t="s">
        <v>446</v>
      </c>
      <c r="C46" s="26" t="s">
        <v>321</v>
      </c>
      <c r="D46" s="26" t="s">
        <v>321</v>
      </c>
      <c r="E46" s="26" t="s">
        <v>321</v>
      </c>
      <c r="F46" s="26" t="s">
        <v>321</v>
      </c>
      <c r="G46" s="26" t="s">
        <v>321</v>
      </c>
      <c r="H46" s="26" t="s">
        <v>321</v>
      </c>
      <c r="I46" s="26" t="s">
        <v>61</v>
      </c>
      <c r="J46" s="26" t="s">
        <v>321</v>
      </c>
      <c r="K46" s="26" t="s">
        <v>61</v>
      </c>
      <c r="L46" s="26" t="s">
        <v>321</v>
      </c>
      <c r="M46" s="26" t="s">
        <v>61</v>
      </c>
      <c r="N46" s="26" t="s">
        <v>321</v>
      </c>
      <c r="O46" s="26" t="s">
        <v>61</v>
      </c>
      <c r="P46" s="26" t="s">
        <v>321</v>
      </c>
      <c r="Q46" s="26" t="s">
        <v>61</v>
      </c>
      <c r="R46" s="26" t="s">
        <v>321</v>
      </c>
      <c r="S46" s="26" t="s">
        <v>61</v>
      </c>
      <c r="T46" s="26" t="s">
        <v>321</v>
      </c>
      <c r="U46" s="26" t="s">
        <v>61</v>
      </c>
      <c r="V46" s="26" t="s">
        <v>321</v>
      </c>
      <c r="W46" s="26" t="s">
        <v>61</v>
      </c>
      <c r="X46" s="26" t="s">
        <v>321</v>
      </c>
      <c r="Y46" s="26" t="s">
        <v>61</v>
      </c>
      <c r="Z46" s="26" t="s">
        <v>61</v>
      </c>
      <c r="AA46" s="26" t="s">
        <v>61</v>
      </c>
      <c r="AB46" s="26" t="s">
        <v>321</v>
      </c>
      <c r="AC46" s="26" t="s">
        <v>321</v>
      </c>
    </row>
    <row r="47" spans="1:29" ht="29.1" customHeight="1" x14ac:dyDescent="0.25">
      <c r="A47" s="28" t="s">
        <v>24</v>
      </c>
      <c r="B47" s="29" t="s">
        <v>447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448</v>
      </c>
      <c r="B48" s="31" t="s">
        <v>449</v>
      </c>
      <c r="C48" s="26" t="s">
        <v>321</v>
      </c>
      <c r="D48" s="26" t="s">
        <v>321</v>
      </c>
      <c r="E48" s="26" t="s">
        <v>321</v>
      </c>
      <c r="F48" s="26" t="s">
        <v>321</v>
      </c>
      <c r="G48" s="26" t="s">
        <v>321</v>
      </c>
      <c r="H48" s="26" t="s">
        <v>321</v>
      </c>
      <c r="I48" s="26" t="s">
        <v>61</v>
      </c>
      <c r="J48" s="26" t="s">
        <v>321</v>
      </c>
      <c r="K48" s="26" t="s">
        <v>61</v>
      </c>
      <c r="L48" s="26" t="s">
        <v>321</v>
      </c>
      <c r="M48" s="26" t="s">
        <v>61</v>
      </c>
      <c r="N48" s="26" t="s">
        <v>321</v>
      </c>
      <c r="O48" s="26" t="s">
        <v>61</v>
      </c>
      <c r="P48" s="26" t="s">
        <v>321</v>
      </c>
      <c r="Q48" s="26" t="s">
        <v>61</v>
      </c>
      <c r="R48" s="26" t="s">
        <v>321</v>
      </c>
      <c r="S48" s="26" t="s">
        <v>61</v>
      </c>
      <c r="T48" s="26" t="s">
        <v>321</v>
      </c>
      <c r="U48" s="26" t="s">
        <v>61</v>
      </c>
      <c r="V48" s="26" t="s">
        <v>321</v>
      </c>
      <c r="W48" s="26" t="s">
        <v>61</v>
      </c>
      <c r="X48" s="26" t="s">
        <v>321</v>
      </c>
      <c r="Y48" s="26" t="s">
        <v>61</v>
      </c>
      <c r="Z48" s="26" t="s">
        <v>61</v>
      </c>
      <c r="AA48" s="26" t="s">
        <v>61</v>
      </c>
      <c r="AB48" s="26" t="s">
        <v>321</v>
      </c>
      <c r="AC48" s="26" t="s">
        <v>321</v>
      </c>
    </row>
    <row r="49" spans="1:29" s="9" customFormat="1" ht="29.1" customHeight="1" x14ac:dyDescent="0.25">
      <c r="A49" s="28" t="s">
        <v>450</v>
      </c>
      <c r="B49" s="31" t="s">
        <v>428</v>
      </c>
      <c r="C49" s="26" t="s">
        <v>321</v>
      </c>
      <c r="D49" s="26" t="s">
        <v>321</v>
      </c>
      <c r="E49" s="26" t="s">
        <v>321</v>
      </c>
      <c r="F49" s="26" t="s">
        <v>321</v>
      </c>
      <c r="G49" s="26" t="s">
        <v>321</v>
      </c>
      <c r="H49" s="26" t="s">
        <v>321</v>
      </c>
      <c r="I49" s="26" t="s">
        <v>61</v>
      </c>
      <c r="J49" s="26" t="s">
        <v>321</v>
      </c>
      <c r="K49" s="26" t="s">
        <v>61</v>
      </c>
      <c r="L49" s="26" t="s">
        <v>321</v>
      </c>
      <c r="M49" s="26" t="s">
        <v>61</v>
      </c>
      <c r="N49" s="26" t="s">
        <v>321</v>
      </c>
      <c r="O49" s="26" t="s">
        <v>61</v>
      </c>
      <c r="P49" s="26" t="s">
        <v>321</v>
      </c>
      <c r="Q49" s="26" t="s">
        <v>61</v>
      </c>
      <c r="R49" s="26" t="s">
        <v>321</v>
      </c>
      <c r="S49" s="26" t="s">
        <v>61</v>
      </c>
      <c r="T49" s="26" t="s">
        <v>321</v>
      </c>
      <c r="U49" s="26" t="s">
        <v>61</v>
      </c>
      <c r="V49" s="26" t="s">
        <v>321</v>
      </c>
      <c r="W49" s="26" t="s">
        <v>61</v>
      </c>
      <c r="X49" s="26" t="s">
        <v>321</v>
      </c>
      <c r="Y49" s="26" t="s">
        <v>61</v>
      </c>
      <c r="Z49" s="26" t="s">
        <v>61</v>
      </c>
      <c r="AA49" s="26" t="s">
        <v>61</v>
      </c>
      <c r="AB49" s="26" t="s">
        <v>321</v>
      </c>
      <c r="AC49" s="26" t="s">
        <v>321</v>
      </c>
    </row>
    <row r="50" spans="1:29" s="9" customFormat="1" ht="15" customHeight="1" x14ac:dyDescent="0.25">
      <c r="A50" s="28" t="s">
        <v>451</v>
      </c>
      <c r="B50" s="31" t="s">
        <v>430</v>
      </c>
      <c r="C50" s="26" t="s">
        <v>321</v>
      </c>
      <c r="D50" s="26" t="s">
        <v>321</v>
      </c>
      <c r="E50" s="26" t="s">
        <v>321</v>
      </c>
      <c r="F50" s="26" t="s">
        <v>321</v>
      </c>
      <c r="G50" s="26" t="s">
        <v>321</v>
      </c>
      <c r="H50" s="26" t="s">
        <v>321</v>
      </c>
      <c r="I50" s="26" t="s">
        <v>61</v>
      </c>
      <c r="J50" s="26" t="s">
        <v>321</v>
      </c>
      <c r="K50" s="26" t="s">
        <v>61</v>
      </c>
      <c r="L50" s="26" t="s">
        <v>321</v>
      </c>
      <c r="M50" s="26" t="s">
        <v>61</v>
      </c>
      <c r="N50" s="26" t="s">
        <v>321</v>
      </c>
      <c r="O50" s="26" t="s">
        <v>61</v>
      </c>
      <c r="P50" s="26" t="s">
        <v>321</v>
      </c>
      <c r="Q50" s="26" t="s">
        <v>61</v>
      </c>
      <c r="R50" s="26" t="s">
        <v>321</v>
      </c>
      <c r="S50" s="26" t="s">
        <v>61</v>
      </c>
      <c r="T50" s="26" t="s">
        <v>321</v>
      </c>
      <c r="U50" s="26" t="s">
        <v>61</v>
      </c>
      <c r="V50" s="26" t="s">
        <v>321</v>
      </c>
      <c r="W50" s="26" t="s">
        <v>61</v>
      </c>
      <c r="X50" s="26" t="s">
        <v>321</v>
      </c>
      <c r="Y50" s="26" t="s">
        <v>61</v>
      </c>
      <c r="Z50" s="26" t="s">
        <v>61</v>
      </c>
      <c r="AA50" s="26" t="s">
        <v>61</v>
      </c>
      <c r="AB50" s="26" t="s">
        <v>321</v>
      </c>
      <c r="AC50" s="26" t="s">
        <v>321</v>
      </c>
    </row>
    <row r="51" spans="1:29" s="9" customFormat="1" ht="29.1" customHeight="1" x14ac:dyDescent="0.25">
      <c r="A51" s="28" t="s">
        <v>452</v>
      </c>
      <c r="B51" s="31" t="s">
        <v>432</v>
      </c>
      <c r="C51" s="26" t="s">
        <v>321</v>
      </c>
      <c r="D51" s="26" t="s">
        <v>321</v>
      </c>
      <c r="E51" s="26" t="s">
        <v>321</v>
      </c>
      <c r="F51" s="26" t="s">
        <v>321</v>
      </c>
      <c r="G51" s="26" t="s">
        <v>321</v>
      </c>
      <c r="H51" s="26" t="s">
        <v>321</v>
      </c>
      <c r="I51" s="26" t="s">
        <v>61</v>
      </c>
      <c r="J51" s="26" t="s">
        <v>321</v>
      </c>
      <c r="K51" s="26" t="s">
        <v>61</v>
      </c>
      <c r="L51" s="26" t="s">
        <v>321</v>
      </c>
      <c r="M51" s="26" t="s">
        <v>61</v>
      </c>
      <c r="N51" s="26" t="s">
        <v>321</v>
      </c>
      <c r="O51" s="26" t="s">
        <v>61</v>
      </c>
      <c r="P51" s="26" t="s">
        <v>321</v>
      </c>
      <c r="Q51" s="26" t="s">
        <v>61</v>
      </c>
      <c r="R51" s="26" t="s">
        <v>321</v>
      </c>
      <c r="S51" s="26" t="s">
        <v>61</v>
      </c>
      <c r="T51" s="26" t="s">
        <v>321</v>
      </c>
      <c r="U51" s="26" t="s">
        <v>61</v>
      </c>
      <c r="V51" s="26" t="s">
        <v>321</v>
      </c>
      <c r="W51" s="26" t="s">
        <v>61</v>
      </c>
      <c r="X51" s="26" t="s">
        <v>321</v>
      </c>
      <c r="Y51" s="26" t="s">
        <v>61</v>
      </c>
      <c r="Z51" s="26" t="s">
        <v>61</v>
      </c>
      <c r="AA51" s="26" t="s">
        <v>61</v>
      </c>
      <c r="AB51" s="26" t="s">
        <v>321</v>
      </c>
      <c r="AC51" s="26" t="s">
        <v>321</v>
      </c>
    </row>
    <row r="52" spans="1:29" s="9" customFormat="1" ht="29.1" customHeight="1" x14ac:dyDescent="0.25">
      <c r="A52" s="28" t="s">
        <v>453</v>
      </c>
      <c r="B52" s="31" t="s">
        <v>434</v>
      </c>
      <c r="C52" s="26" t="s">
        <v>321</v>
      </c>
      <c r="D52" s="26" t="s">
        <v>321</v>
      </c>
      <c r="E52" s="26" t="s">
        <v>321</v>
      </c>
      <c r="F52" s="26" t="s">
        <v>321</v>
      </c>
      <c r="G52" s="26" t="s">
        <v>321</v>
      </c>
      <c r="H52" s="26" t="s">
        <v>321</v>
      </c>
      <c r="I52" s="26" t="s">
        <v>61</v>
      </c>
      <c r="J52" s="26" t="s">
        <v>321</v>
      </c>
      <c r="K52" s="26" t="s">
        <v>61</v>
      </c>
      <c r="L52" s="26" t="s">
        <v>321</v>
      </c>
      <c r="M52" s="26" t="s">
        <v>61</v>
      </c>
      <c r="N52" s="26" t="s">
        <v>321</v>
      </c>
      <c r="O52" s="26" t="s">
        <v>61</v>
      </c>
      <c r="P52" s="26" t="s">
        <v>321</v>
      </c>
      <c r="Q52" s="26" t="s">
        <v>61</v>
      </c>
      <c r="R52" s="26" t="s">
        <v>321</v>
      </c>
      <c r="S52" s="26" t="s">
        <v>61</v>
      </c>
      <c r="T52" s="26" t="s">
        <v>321</v>
      </c>
      <c r="U52" s="26" t="s">
        <v>61</v>
      </c>
      <c r="V52" s="26" t="s">
        <v>321</v>
      </c>
      <c r="W52" s="26" t="s">
        <v>61</v>
      </c>
      <c r="X52" s="26" t="s">
        <v>321</v>
      </c>
      <c r="Y52" s="26" t="s">
        <v>61</v>
      </c>
      <c r="Z52" s="26" t="s">
        <v>61</v>
      </c>
      <c r="AA52" s="26" t="s">
        <v>61</v>
      </c>
      <c r="AB52" s="26" t="s">
        <v>321</v>
      </c>
      <c r="AC52" s="26" t="s">
        <v>321</v>
      </c>
    </row>
    <row r="53" spans="1:29" s="9" customFormat="1" ht="15" customHeight="1" x14ac:dyDescent="0.25">
      <c r="A53" s="28" t="s">
        <v>454</v>
      </c>
      <c r="B53" s="31" t="s">
        <v>436</v>
      </c>
      <c r="C53" s="26" t="s">
        <v>321</v>
      </c>
      <c r="D53" s="26" t="s">
        <v>321</v>
      </c>
      <c r="E53" s="26" t="s">
        <v>321</v>
      </c>
      <c r="F53" s="26" t="s">
        <v>321</v>
      </c>
      <c r="G53" s="26" t="s">
        <v>321</v>
      </c>
      <c r="H53" s="26" t="s">
        <v>321</v>
      </c>
      <c r="I53" s="26" t="s">
        <v>61</v>
      </c>
      <c r="J53" s="26" t="s">
        <v>321</v>
      </c>
      <c r="K53" s="26" t="s">
        <v>61</v>
      </c>
      <c r="L53" s="26" t="s">
        <v>321</v>
      </c>
      <c r="M53" s="26" t="s">
        <v>61</v>
      </c>
      <c r="N53" s="26" t="s">
        <v>321</v>
      </c>
      <c r="O53" s="26" t="s">
        <v>61</v>
      </c>
      <c r="P53" s="26" t="s">
        <v>321</v>
      </c>
      <c r="Q53" s="26" t="s">
        <v>61</v>
      </c>
      <c r="R53" s="26" t="s">
        <v>321</v>
      </c>
      <c r="S53" s="26" t="s">
        <v>61</v>
      </c>
      <c r="T53" s="26" t="s">
        <v>321</v>
      </c>
      <c r="U53" s="26" t="s">
        <v>61</v>
      </c>
      <c r="V53" s="26" t="s">
        <v>321</v>
      </c>
      <c r="W53" s="26" t="s">
        <v>61</v>
      </c>
      <c r="X53" s="26" t="s">
        <v>321</v>
      </c>
      <c r="Y53" s="26" t="s">
        <v>61</v>
      </c>
      <c r="Z53" s="26" t="s">
        <v>61</v>
      </c>
      <c r="AA53" s="26" t="s">
        <v>61</v>
      </c>
      <c r="AB53" s="26" t="s">
        <v>321</v>
      </c>
      <c r="AC53" s="26" t="s">
        <v>321</v>
      </c>
    </row>
    <row r="54" spans="1:29" s="9" customFormat="1" ht="15" customHeight="1" x14ac:dyDescent="0.25">
      <c r="A54" s="28" t="s">
        <v>455</v>
      </c>
      <c r="B54" s="31" t="s">
        <v>438</v>
      </c>
      <c r="C54" s="26" t="s">
        <v>321</v>
      </c>
      <c r="D54" s="26" t="s">
        <v>321</v>
      </c>
      <c r="E54" s="26" t="s">
        <v>321</v>
      </c>
      <c r="F54" s="26" t="s">
        <v>321</v>
      </c>
      <c r="G54" s="26" t="s">
        <v>321</v>
      </c>
      <c r="H54" s="26" t="s">
        <v>321</v>
      </c>
      <c r="I54" s="26" t="s">
        <v>61</v>
      </c>
      <c r="J54" s="26" t="s">
        <v>321</v>
      </c>
      <c r="K54" s="26" t="s">
        <v>61</v>
      </c>
      <c r="L54" s="26" t="s">
        <v>321</v>
      </c>
      <c r="M54" s="26" t="s">
        <v>61</v>
      </c>
      <c r="N54" s="26" t="s">
        <v>321</v>
      </c>
      <c r="O54" s="26" t="s">
        <v>61</v>
      </c>
      <c r="P54" s="26" t="s">
        <v>321</v>
      </c>
      <c r="Q54" s="26" t="s">
        <v>61</v>
      </c>
      <c r="R54" s="26" t="s">
        <v>321</v>
      </c>
      <c r="S54" s="26" t="s">
        <v>61</v>
      </c>
      <c r="T54" s="26" t="s">
        <v>321</v>
      </c>
      <c r="U54" s="26" t="s">
        <v>61</v>
      </c>
      <c r="V54" s="26" t="s">
        <v>321</v>
      </c>
      <c r="W54" s="26" t="s">
        <v>61</v>
      </c>
      <c r="X54" s="26" t="s">
        <v>321</v>
      </c>
      <c r="Y54" s="26" t="s">
        <v>61</v>
      </c>
      <c r="Z54" s="26" t="s">
        <v>61</v>
      </c>
      <c r="AA54" s="26" t="s">
        <v>61</v>
      </c>
      <c r="AB54" s="26" t="s">
        <v>321</v>
      </c>
      <c r="AC54" s="26" t="s">
        <v>321</v>
      </c>
    </row>
    <row r="55" spans="1:29" s="9" customFormat="1" ht="15" customHeight="1" x14ac:dyDescent="0.25">
      <c r="A55" s="28" t="s">
        <v>456</v>
      </c>
      <c r="B55" s="31" t="s">
        <v>440</v>
      </c>
      <c r="C55" s="26" t="s">
        <v>321</v>
      </c>
      <c r="D55" s="26" t="s">
        <v>321</v>
      </c>
      <c r="E55" s="26" t="s">
        <v>321</v>
      </c>
      <c r="F55" s="26" t="s">
        <v>321</v>
      </c>
      <c r="G55" s="26" t="s">
        <v>321</v>
      </c>
      <c r="H55" s="26" t="s">
        <v>321</v>
      </c>
      <c r="I55" s="26" t="s">
        <v>61</v>
      </c>
      <c r="J55" s="26" t="s">
        <v>321</v>
      </c>
      <c r="K55" s="26" t="s">
        <v>61</v>
      </c>
      <c r="L55" s="26" t="s">
        <v>321</v>
      </c>
      <c r="M55" s="26" t="s">
        <v>61</v>
      </c>
      <c r="N55" s="26" t="s">
        <v>321</v>
      </c>
      <c r="O55" s="26" t="s">
        <v>61</v>
      </c>
      <c r="P55" s="26" t="s">
        <v>321</v>
      </c>
      <c r="Q55" s="26" t="s">
        <v>61</v>
      </c>
      <c r="R55" s="26" t="s">
        <v>321</v>
      </c>
      <c r="S55" s="26" t="s">
        <v>61</v>
      </c>
      <c r="T55" s="26" t="s">
        <v>321</v>
      </c>
      <c r="U55" s="26" t="s">
        <v>61</v>
      </c>
      <c r="V55" s="26" t="s">
        <v>321</v>
      </c>
      <c r="W55" s="26" t="s">
        <v>61</v>
      </c>
      <c r="X55" s="26" t="s">
        <v>321</v>
      </c>
      <c r="Y55" s="26" t="s">
        <v>61</v>
      </c>
      <c r="Z55" s="26" t="s">
        <v>61</v>
      </c>
      <c r="AA55" s="26" t="s">
        <v>61</v>
      </c>
      <c r="AB55" s="26" t="s">
        <v>321</v>
      </c>
      <c r="AC55" s="26" t="s">
        <v>321</v>
      </c>
    </row>
    <row r="56" spans="1:29" s="9" customFormat="1" ht="15" customHeight="1" x14ac:dyDescent="0.25">
      <c r="A56" s="28" t="s">
        <v>457</v>
      </c>
      <c r="B56" s="31" t="s">
        <v>442</v>
      </c>
      <c r="C56" s="26" t="s">
        <v>458</v>
      </c>
      <c r="D56" s="26" t="s">
        <v>458</v>
      </c>
      <c r="E56" s="26" t="s">
        <v>458</v>
      </c>
      <c r="F56" s="26" t="s">
        <v>458</v>
      </c>
      <c r="G56" s="26" t="s">
        <v>321</v>
      </c>
      <c r="H56" s="26" t="s">
        <v>321</v>
      </c>
      <c r="I56" s="26" t="s">
        <v>61</v>
      </c>
      <c r="J56" s="26" t="s">
        <v>321</v>
      </c>
      <c r="K56" s="26" t="s">
        <v>61</v>
      </c>
      <c r="L56" s="26" t="s">
        <v>458</v>
      </c>
      <c r="M56" s="26" t="s">
        <v>24</v>
      </c>
      <c r="N56" s="26" t="s">
        <v>458</v>
      </c>
      <c r="O56" s="26" t="s">
        <v>24</v>
      </c>
      <c r="P56" s="26" t="s">
        <v>321</v>
      </c>
      <c r="Q56" s="26" t="s">
        <v>61</v>
      </c>
      <c r="R56" s="26" t="s">
        <v>321</v>
      </c>
      <c r="S56" s="26" t="s">
        <v>61</v>
      </c>
      <c r="T56" s="26" t="s">
        <v>321</v>
      </c>
      <c r="U56" s="26" t="s">
        <v>61</v>
      </c>
      <c r="V56" s="26" t="s">
        <v>321</v>
      </c>
      <c r="W56" s="26" t="s">
        <v>61</v>
      </c>
      <c r="X56" s="26" t="s">
        <v>321</v>
      </c>
      <c r="Y56" s="26" t="s">
        <v>61</v>
      </c>
      <c r="Z56" s="26" t="s">
        <v>61</v>
      </c>
      <c r="AA56" s="26" t="s">
        <v>61</v>
      </c>
      <c r="AB56" s="26" t="s">
        <v>458</v>
      </c>
      <c r="AC56" s="26" t="s">
        <v>458</v>
      </c>
    </row>
    <row r="57" spans="1:29" s="9" customFormat="1" ht="15" customHeight="1" x14ac:dyDescent="0.25">
      <c r="A57" s="28" t="s">
        <v>459</v>
      </c>
      <c r="B57" s="31" t="s">
        <v>444</v>
      </c>
      <c r="C57" s="26" t="s">
        <v>321</v>
      </c>
      <c r="D57" s="26" t="s">
        <v>321</v>
      </c>
      <c r="E57" s="26" t="s">
        <v>321</v>
      </c>
      <c r="F57" s="26" t="s">
        <v>321</v>
      </c>
      <c r="G57" s="26" t="s">
        <v>321</v>
      </c>
      <c r="H57" s="26" t="s">
        <v>321</v>
      </c>
      <c r="I57" s="26" t="s">
        <v>61</v>
      </c>
      <c r="J57" s="26" t="s">
        <v>321</v>
      </c>
      <c r="K57" s="26" t="s">
        <v>61</v>
      </c>
      <c r="L57" s="26" t="s">
        <v>321</v>
      </c>
      <c r="M57" s="26" t="s">
        <v>61</v>
      </c>
      <c r="N57" s="26" t="s">
        <v>321</v>
      </c>
      <c r="O57" s="26" t="s">
        <v>61</v>
      </c>
      <c r="P57" s="26" t="s">
        <v>321</v>
      </c>
      <c r="Q57" s="26" t="s">
        <v>61</v>
      </c>
      <c r="R57" s="26" t="s">
        <v>321</v>
      </c>
      <c r="S57" s="26" t="s">
        <v>61</v>
      </c>
      <c r="T57" s="26" t="s">
        <v>321</v>
      </c>
      <c r="U57" s="26" t="s">
        <v>61</v>
      </c>
      <c r="V57" s="26" t="s">
        <v>321</v>
      </c>
      <c r="W57" s="26" t="s">
        <v>61</v>
      </c>
      <c r="X57" s="26" t="s">
        <v>321</v>
      </c>
      <c r="Y57" s="26" t="s">
        <v>61</v>
      </c>
      <c r="Z57" s="26" t="s">
        <v>61</v>
      </c>
      <c r="AA57" s="26" t="s">
        <v>61</v>
      </c>
      <c r="AB57" s="26" t="s">
        <v>321</v>
      </c>
      <c r="AC57" s="26" t="s">
        <v>321</v>
      </c>
    </row>
    <row r="58" spans="1:29" s="9" customFormat="1" ht="15" customHeight="1" x14ac:dyDescent="0.25">
      <c r="A58" s="28" t="s">
        <v>460</v>
      </c>
      <c r="B58" s="31" t="s">
        <v>446</v>
      </c>
      <c r="C58" s="26" t="s">
        <v>321</v>
      </c>
      <c r="D58" s="26" t="s">
        <v>321</v>
      </c>
      <c r="E58" s="26" t="s">
        <v>321</v>
      </c>
      <c r="F58" s="26" t="s">
        <v>321</v>
      </c>
      <c r="G58" s="26" t="s">
        <v>321</v>
      </c>
      <c r="H58" s="26" t="s">
        <v>321</v>
      </c>
      <c r="I58" s="26" t="s">
        <v>61</v>
      </c>
      <c r="J58" s="26" t="s">
        <v>321</v>
      </c>
      <c r="K58" s="26" t="s">
        <v>61</v>
      </c>
      <c r="L58" s="26" t="s">
        <v>321</v>
      </c>
      <c r="M58" s="26" t="s">
        <v>61</v>
      </c>
      <c r="N58" s="26" t="s">
        <v>321</v>
      </c>
      <c r="O58" s="26" t="s">
        <v>61</v>
      </c>
      <c r="P58" s="26" t="s">
        <v>321</v>
      </c>
      <c r="Q58" s="26" t="s">
        <v>61</v>
      </c>
      <c r="R58" s="26" t="s">
        <v>321</v>
      </c>
      <c r="S58" s="26" t="s">
        <v>61</v>
      </c>
      <c r="T58" s="26" t="s">
        <v>321</v>
      </c>
      <c r="U58" s="26" t="s">
        <v>61</v>
      </c>
      <c r="V58" s="26" t="s">
        <v>321</v>
      </c>
      <c r="W58" s="26" t="s">
        <v>61</v>
      </c>
      <c r="X58" s="26" t="s">
        <v>321</v>
      </c>
      <c r="Y58" s="26" t="s">
        <v>61</v>
      </c>
      <c r="Z58" s="26" t="s">
        <v>61</v>
      </c>
      <c r="AA58" s="26" t="s">
        <v>61</v>
      </c>
      <c r="AB58" s="26" t="s">
        <v>321</v>
      </c>
      <c r="AC58" s="26" t="s">
        <v>321</v>
      </c>
    </row>
    <row r="59" spans="1:29" ht="29.1" customHeight="1" x14ac:dyDescent="0.25">
      <c r="A59" s="28" t="s">
        <v>27</v>
      </c>
      <c r="B59" s="29" t="s">
        <v>461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462</v>
      </c>
      <c r="B60" s="31" t="s">
        <v>463</v>
      </c>
      <c r="C60" s="26" t="s">
        <v>411</v>
      </c>
      <c r="D60" s="26" t="s">
        <v>411</v>
      </c>
      <c r="E60" s="26" t="s">
        <v>411</v>
      </c>
      <c r="F60" s="26" t="s">
        <v>411</v>
      </c>
      <c r="G60" s="26" t="s">
        <v>321</v>
      </c>
      <c r="H60" s="26" t="s">
        <v>321</v>
      </c>
      <c r="I60" s="26" t="s">
        <v>61</v>
      </c>
      <c r="J60" s="26" t="s">
        <v>321</v>
      </c>
      <c r="K60" s="26" t="s">
        <v>61</v>
      </c>
      <c r="L60" s="26" t="s">
        <v>411</v>
      </c>
      <c r="M60" s="26" t="s">
        <v>24</v>
      </c>
      <c r="N60" s="26" t="s">
        <v>411</v>
      </c>
      <c r="O60" s="26" t="s">
        <v>24</v>
      </c>
      <c r="P60" s="26" t="s">
        <v>321</v>
      </c>
      <c r="Q60" s="26" t="s">
        <v>61</v>
      </c>
      <c r="R60" s="26" t="s">
        <v>321</v>
      </c>
      <c r="S60" s="26" t="s">
        <v>61</v>
      </c>
      <c r="T60" s="26" t="s">
        <v>321</v>
      </c>
      <c r="U60" s="26" t="s">
        <v>61</v>
      </c>
      <c r="V60" s="26" t="s">
        <v>321</v>
      </c>
      <c r="W60" s="26" t="s">
        <v>61</v>
      </c>
      <c r="X60" s="26" t="s">
        <v>321</v>
      </c>
      <c r="Y60" s="26" t="s">
        <v>61</v>
      </c>
      <c r="Z60" s="26" t="s">
        <v>61</v>
      </c>
      <c r="AA60" s="26" t="s">
        <v>61</v>
      </c>
      <c r="AB60" s="26" t="s">
        <v>411</v>
      </c>
      <c r="AC60" s="26" t="s">
        <v>411</v>
      </c>
    </row>
    <row r="61" spans="1:29" s="9" customFormat="1" ht="15" customHeight="1" x14ac:dyDescent="0.25">
      <c r="A61" s="28" t="s">
        <v>464</v>
      </c>
      <c r="B61" s="31" t="s">
        <v>465</v>
      </c>
      <c r="C61" s="26" t="s">
        <v>321</v>
      </c>
      <c r="D61" s="26" t="s">
        <v>321</v>
      </c>
      <c r="E61" s="26" t="s">
        <v>321</v>
      </c>
      <c r="F61" s="26" t="s">
        <v>321</v>
      </c>
      <c r="G61" s="26" t="s">
        <v>321</v>
      </c>
      <c r="H61" s="26" t="s">
        <v>321</v>
      </c>
      <c r="I61" s="26" t="s">
        <v>61</v>
      </c>
      <c r="J61" s="26" t="s">
        <v>321</v>
      </c>
      <c r="K61" s="26" t="s">
        <v>61</v>
      </c>
      <c r="L61" s="26" t="s">
        <v>321</v>
      </c>
      <c r="M61" s="26" t="s">
        <v>61</v>
      </c>
      <c r="N61" s="26" t="s">
        <v>321</v>
      </c>
      <c r="O61" s="26" t="s">
        <v>61</v>
      </c>
      <c r="P61" s="26" t="s">
        <v>321</v>
      </c>
      <c r="Q61" s="26" t="s">
        <v>61</v>
      </c>
      <c r="R61" s="26" t="s">
        <v>321</v>
      </c>
      <c r="S61" s="26" t="s">
        <v>61</v>
      </c>
      <c r="T61" s="26" t="s">
        <v>321</v>
      </c>
      <c r="U61" s="26" t="s">
        <v>61</v>
      </c>
      <c r="V61" s="26" t="s">
        <v>321</v>
      </c>
      <c r="W61" s="26" t="s">
        <v>61</v>
      </c>
      <c r="X61" s="26" t="s">
        <v>321</v>
      </c>
      <c r="Y61" s="26" t="s">
        <v>61</v>
      </c>
      <c r="Z61" s="26" t="s">
        <v>61</v>
      </c>
      <c r="AA61" s="26" t="s">
        <v>61</v>
      </c>
      <c r="AB61" s="26" t="s">
        <v>321</v>
      </c>
      <c r="AC61" s="26" t="s">
        <v>321</v>
      </c>
    </row>
    <row r="62" spans="1:29" s="9" customFormat="1" ht="15" customHeight="1" x14ac:dyDescent="0.25">
      <c r="A62" s="28" t="s">
        <v>466</v>
      </c>
      <c r="B62" s="31" t="s">
        <v>467</v>
      </c>
      <c r="C62" s="26" t="s">
        <v>321</v>
      </c>
      <c r="D62" s="26" t="s">
        <v>321</v>
      </c>
      <c r="E62" s="26" t="s">
        <v>321</v>
      </c>
      <c r="F62" s="26" t="s">
        <v>321</v>
      </c>
      <c r="G62" s="26" t="s">
        <v>321</v>
      </c>
      <c r="H62" s="26" t="s">
        <v>321</v>
      </c>
      <c r="I62" s="26" t="s">
        <v>61</v>
      </c>
      <c r="J62" s="26" t="s">
        <v>321</v>
      </c>
      <c r="K62" s="26" t="s">
        <v>61</v>
      </c>
      <c r="L62" s="26" t="s">
        <v>321</v>
      </c>
      <c r="M62" s="26" t="s">
        <v>61</v>
      </c>
      <c r="N62" s="26" t="s">
        <v>321</v>
      </c>
      <c r="O62" s="26" t="s">
        <v>61</v>
      </c>
      <c r="P62" s="26" t="s">
        <v>321</v>
      </c>
      <c r="Q62" s="26" t="s">
        <v>61</v>
      </c>
      <c r="R62" s="26" t="s">
        <v>321</v>
      </c>
      <c r="S62" s="26" t="s">
        <v>61</v>
      </c>
      <c r="T62" s="26" t="s">
        <v>321</v>
      </c>
      <c r="U62" s="26" t="s">
        <v>61</v>
      </c>
      <c r="V62" s="26" t="s">
        <v>321</v>
      </c>
      <c r="W62" s="26" t="s">
        <v>61</v>
      </c>
      <c r="X62" s="26" t="s">
        <v>321</v>
      </c>
      <c r="Y62" s="26" t="s">
        <v>61</v>
      </c>
      <c r="Z62" s="26" t="s">
        <v>61</v>
      </c>
      <c r="AA62" s="26" t="s">
        <v>61</v>
      </c>
      <c r="AB62" s="26" t="s">
        <v>321</v>
      </c>
      <c r="AC62" s="26" t="s">
        <v>321</v>
      </c>
    </row>
    <row r="63" spans="1:29" s="9" customFormat="1" ht="15" customHeight="1" x14ac:dyDescent="0.25">
      <c r="A63" s="28" t="s">
        <v>468</v>
      </c>
      <c r="B63" s="31" t="s">
        <v>469</v>
      </c>
      <c r="C63" s="26" t="s">
        <v>321</v>
      </c>
      <c r="D63" s="26" t="s">
        <v>321</v>
      </c>
      <c r="E63" s="26" t="s">
        <v>321</v>
      </c>
      <c r="F63" s="26" t="s">
        <v>321</v>
      </c>
      <c r="G63" s="26" t="s">
        <v>321</v>
      </c>
      <c r="H63" s="26" t="s">
        <v>321</v>
      </c>
      <c r="I63" s="26" t="s">
        <v>61</v>
      </c>
      <c r="J63" s="26" t="s">
        <v>321</v>
      </c>
      <c r="K63" s="26" t="s">
        <v>61</v>
      </c>
      <c r="L63" s="26" t="s">
        <v>321</v>
      </c>
      <c r="M63" s="26" t="s">
        <v>61</v>
      </c>
      <c r="N63" s="26" t="s">
        <v>321</v>
      </c>
      <c r="O63" s="26" t="s">
        <v>61</v>
      </c>
      <c r="P63" s="26" t="s">
        <v>321</v>
      </c>
      <c r="Q63" s="26" t="s">
        <v>61</v>
      </c>
      <c r="R63" s="26" t="s">
        <v>321</v>
      </c>
      <c r="S63" s="26" t="s">
        <v>61</v>
      </c>
      <c r="T63" s="26" t="s">
        <v>321</v>
      </c>
      <c r="U63" s="26" t="s">
        <v>61</v>
      </c>
      <c r="V63" s="26" t="s">
        <v>321</v>
      </c>
      <c r="W63" s="26" t="s">
        <v>61</v>
      </c>
      <c r="X63" s="26" t="s">
        <v>321</v>
      </c>
      <c r="Y63" s="26" t="s">
        <v>61</v>
      </c>
      <c r="Z63" s="26" t="s">
        <v>61</v>
      </c>
      <c r="AA63" s="26" t="s">
        <v>61</v>
      </c>
      <c r="AB63" s="26" t="s">
        <v>321</v>
      </c>
      <c r="AC63" s="26" t="s">
        <v>321</v>
      </c>
    </row>
    <row r="64" spans="1:29" s="9" customFormat="1" ht="15" customHeight="1" x14ac:dyDescent="0.25">
      <c r="A64" s="28" t="s">
        <v>470</v>
      </c>
      <c r="B64" s="31" t="s">
        <v>471</v>
      </c>
      <c r="C64" s="26" t="s">
        <v>321</v>
      </c>
      <c r="D64" s="26" t="s">
        <v>321</v>
      </c>
      <c r="E64" s="26" t="s">
        <v>321</v>
      </c>
      <c r="F64" s="26" t="s">
        <v>321</v>
      </c>
      <c r="G64" s="26" t="s">
        <v>321</v>
      </c>
      <c r="H64" s="26" t="s">
        <v>321</v>
      </c>
      <c r="I64" s="26" t="s">
        <v>61</v>
      </c>
      <c r="J64" s="26" t="s">
        <v>321</v>
      </c>
      <c r="K64" s="26" t="s">
        <v>61</v>
      </c>
      <c r="L64" s="26" t="s">
        <v>321</v>
      </c>
      <c r="M64" s="26" t="s">
        <v>61</v>
      </c>
      <c r="N64" s="26" t="s">
        <v>321</v>
      </c>
      <c r="O64" s="26" t="s">
        <v>61</v>
      </c>
      <c r="P64" s="26" t="s">
        <v>321</v>
      </c>
      <c r="Q64" s="26" t="s">
        <v>61</v>
      </c>
      <c r="R64" s="26" t="s">
        <v>321</v>
      </c>
      <c r="S64" s="26" t="s">
        <v>61</v>
      </c>
      <c r="T64" s="26" t="s">
        <v>321</v>
      </c>
      <c r="U64" s="26" t="s">
        <v>61</v>
      </c>
      <c r="V64" s="26" t="s">
        <v>321</v>
      </c>
      <c r="W64" s="26" t="s">
        <v>61</v>
      </c>
      <c r="X64" s="26" t="s">
        <v>321</v>
      </c>
      <c r="Y64" s="26" t="s">
        <v>61</v>
      </c>
      <c r="Z64" s="26" t="s">
        <v>61</v>
      </c>
      <c r="AA64" s="26" t="s">
        <v>61</v>
      </c>
      <c r="AB64" s="26" t="s">
        <v>321</v>
      </c>
      <c r="AC64" s="26" t="s">
        <v>321</v>
      </c>
    </row>
    <row r="65" spans="1:29" s="9" customFormat="1" ht="15" customHeight="1" x14ac:dyDescent="0.25">
      <c r="A65" s="28" t="s">
        <v>472</v>
      </c>
      <c r="B65" s="31" t="s">
        <v>438</v>
      </c>
      <c r="C65" s="26" t="s">
        <v>321</v>
      </c>
      <c r="D65" s="26" t="s">
        <v>321</v>
      </c>
      <c r="E65" s="26" t="s">
        <v>321</v>
      </c>
      <c r="F65" s="26" t="s">
        <v>321</v>
      </c>
      <c r="G65" s="26" t="s">
        <v>321</v>
      </c>
      <c r="H65" s="26" t="s">
        <v>321</v>
      </c>
      <c r="I65" s="26" t="s">
        <v>61</v>
      </c>
      <c r="J65" s="26" t="s">
        <v>321</v>
      </c>
      <c r="K65" s="26" t="s">
        <v>61</v>
      </c>
      <c r="L65" s="26" t="s">
        <v>321</v>
      </c>
      <c r="M65" s="26" t="s">
        <v>61</v>
      </c>
      <c r="N65" s="26" t="s">
        <v>321</v>
      </c>
      <c r="O65" s="26" t="s">
        <v>61</v>
      </c>
      <c r="P65" s="26" t="s">
        <v>321</v>
      </c>
      <c r="Q65" s="26" t="s">
        <v>61</v>
      </c>
      <c r="R65" s="26" t="s">
        <v>321</v>
      </c>
      <c r="S65" s="26" t="s">
        <v>61</v>
      </c>
      <c r="T65" s="26" t="s">
        <v>321</v>
      </c>
      <c r="U65" s="26" t="s">
        <v>61</v>
      </c>
      <c r="V65" s="26" t="s">
        <v>321</v>
      </c>
      <c r="W65" s="26" t="s">
        <v>61</v>
      </c>
      <c r="X65" s="26" t="s">
        <v>321</v>
      </c>
      <c r="Y65" s="26" t="s">
        <v>61</v>
      </c>
      <c r="Z65" s="26" t="s">
        <v>61</v>
      </c>
      <c r="AA65" s="26" t="s">
        <v>61</v>
      </c>
      <c r="AB65" s="26" t="s">
        <v>321</v>
      </c>
      <c r="AC65" s="26" t="s">
        <v>321</v>
      </c>
    </row>
    <row r="66" spans="1:29" s="9" customFormat="1" ht="15" customHeight="1" x14ac:dyDescent="0.25">
      <c r="A66" s="28" t="s">
        <v>473</v>
      </c>
      <c r="B66" s="31" t="s">
        <v>440</v>
      </c>
      <c r="C66" s="26" t="s">
        <v>321</v>
      </c>
      <c r="D66" s="26" t="s">
        <v>321</v>
      </c>
      <c r="E66" s="26" t="s">
        <v>321</v>
      </c>
      <c r="F66" s="26" t="s">
        <v>321</v>
      </c>
      <c r="G66" s="26" t="s">
        <v>321</v>
      </c>
      <c r="H66" s="26" t="s">
        <v>321</v>
      </c>
      <c r="I66" s="26" t="s">
        <v>61</v>
      </c>
      <c r="J66" s="26" t="s">
        <v>321</v>
      </c>
      <c r="K66" s="26" t="s">
        <v>61</v>
      </c>
      <c r="L66" s="26" t="s">
        <v>321</v>
      </c>
      <c r="M66" s="26" t="s">
        <v>61</v>
      </c>
      <c r="N66" s="26" t="s">
        <v>321</v>
      </c>
      <c r="O66" s="26" t="s">
        <v>61</v>
      </c>
      <c r="P66" s="26" t="s">
        <v>321</v>
      </c>
      <c r="Q66" s="26" t="s">
        <v>61</v>
      </c>
      <c r="R66" s="26" t="s">
        <v>321</v>
      </c>
      <c r="S66" s="26" t="s">
        <v>61</v>
      </c>
      <c r="T66" s="26" t="s">
        <v>321</v>
      </c>
      <c r="U66" s="26" t="s">
        <v>61</v>
      </c>
      <c r="V66" s="26" t="s">
        <v>321</v>
      </c>
      <c r="W66" s="26" t="s">
        <v>61</v>
      </c>
      <c r="X66" s="26" t="s">
        <v>321</v>
      </c>
      <c r="Y66" s="26" t="s">
        <v>61</v>
      </c>
      <c r="Z66" s="26" t="s">
        <v>61</v>
      </c>
      <c r="AA66" s="26" t="s">
        <v>61</v>
      </c>
      <c r="AB66" s="26" t="s">
        <v>321</v>
      </c>
      <c r="AC66" s="26" t="s">
        <v>321</v>
      </c>
    </row>
    <row r="67" spans="1:29" s="9" customFormat="1" ht="15" customHeight="1" x14ac:dyDescent="0.25">
      <c r="A67" s="28" t="s">
        <v>474</v>
      </c>
      <c r="B67" s="31" t="s">
        <v>442</v>
      </c>
      <c r="C67" s="26" t="s">
        <v>458</v>
      </c>
      <c r="D67" s="26" t="s">
        <v>458</v>
      </c>
      <c r="E67" s="26" t="s">
        <v>458</v>
      </c>
      <c r="F67" s="26" t="s">
        <v>458</v>
      </c>
      <c r="G67" s="26" t="s">
        <v>321</v>
      </c>
      <c r="H67" s="26" t="s">
        <v>321</v>
      </c>
      <c r="I67" s="26" t="s">
        <v>61</v>
      </c>
      <c r="J67" s="26" t="s">
        <v>321</v>
      </c>
      <c r="K67" s="26" t="s">
        <v>61</v>
      </c>
      <c r="L67" s="26" t="s">
        <v>458</v>
      </c>
      <c r="M67" s="26" t="s">
        <v>24</v>
      </c>
      <c r="N67" s="26" t="s">
        <v>458</v>
      </c>
      <c r="O67" s="26" t="s">
        <v>24</v>
      </c>
      <c r="P67" s="26" t="s">
        <v>321</v>
      </c>
      <c r="Q67" s="26" t="s">
        <v>61</v>
      </c>
      <c r="R67" s="26" t="s">
        <v>321</v>
      </c>
      <c r="S67" s="26" t="s">
        <v>61</v>
      </c>
      <c r="T67" s="26" t="s">
        <v>321</v>
      </c>
      <c r="U67" s="26" t="s">
        <v>61</v>
      </c>
      <c r="V67" s="26" t="s">
        <v>321</v>
      </c>
      <c r="W67" s="26" t="s">
        <v>61</v>
      </c>
      <c r="X67" s="26" t="s">
        <v>321</v>
      </c>
      <c r="Y67" s="26" t="s">
        <v>61</v>
      </c>
      <c r="Z67" s="26" t="s">
        <v>61</v>
      </c>
      <c r="AA67" s="26" t="s">
        <v>61</v>
      </c>
      <c r="AB67" s="26" t="s">
        <v>458</v>
      </c>
      <c r="AC67" s="26" t="s">
        <v>458</v>
      </c>
    </row>
    <row r="68" spans="1:29" s="9" customFormat="1" ht="15" customHeight="1" x14ac:dyDescent="0.25">
      <c r="A68" s="28" t="s">
        <v>475</v>
      </c>
      <c r="B68" s="31" t="s">
        <v>444</v>
      </c>
      <c r="C68" s="26" t="s">
        <v>321</v>
      </c>
      <c r="D68" s="26" t="s">
        <v>321</v>
      </c>
      <c r="E68" s="26" t="s">
        <v>321</v>
      </c>
      <c r="F68" s="26" t="s">
        <v>321</v>
      </c>
      <c r="G68" s="26" t="s">
        <v>321</v>
      </c>
      <c r="H68" s="26" t="s">
        <v>321</v>
      </c>
      <c r="I68" s="26" t="s">
        <v>61</v>
      </c>
      <c r="J68" s="26" t="s">
        <v>321</v>
      </c>
      <c r="K68" s="26" t="s">
        <v>61</v>
      </c>
      <c r="L68" s="26" t="s">
        <v>321</v>
      </c>
      <c r="M68" s="26" t="s">
        <v>61</v>
      </c>
      <c r="N68" s="26" t="s">
        <v>321</v>
      </c>
      <c r="O68" s="26" t="s">
        <v>61</v>
      </c>
      <c r="P68" s="26" t="s">
        <v>321</v>
      </c>
      <c r="Q68" s="26" t="s">
        <v>61</v>
      </c>
      <c r="R68" s="26" t="s">
        <v>321</v>
      </c>
      <c r="S68" s="26" t="s">
        <v>61</v>
      </c>
      <c r="T68" s="26" t="s">
        <v>321</v>
      </c>
      <c r="U68" s="26" t="s">
        <v>61</v>
      </c>
      <c r="V68" s="26" t="s">
        <v>321</v>
      </c>
      <c r="W68" s="26" t="s">
        <v>61</v>
      </c>
      <c r="X68" s="26" t="s">
        <v>321</v>
      </c>
      <c r="Y68" s="26" t="s">
        <v>61</v>
      </c>
      <c r="Z68" s="26" t="s">
        <v>61</v>
      </c>
      <c r="AA68" s="26" t="s">
        <v>61</v>
      </c>
      <c r="AB68" s="26" t="s">
        <v>321</v>
      </c>
      <c r="AC68" s="26" t="s">
        <v>321</v>
      </c>
    </row>
    <row r="69" spans="1:29" s="9" customFormat="1" ht="15" customHeight="1" x14ac:dyDescent="0.25">
      <c r="A69" s="28" t="s">
        <v>476</v>
      </c>
      <c r="B69" s="31" t="s">
        <v>446</v>
      </c>
      <c r="C69" s="26" t="s">
        <v>321</v>
      </c>
      <c r="D69" s="26" t="s">
        <v>321</v>
      </c>
      <c r="E69" s="26" t="s">
        <v>321</v>
      </c>
      <c r="F69" s="26" t="s">
        <v>321</v>
      </c>
      <c r="G69" s="26" t="s">
        <v>321</v>
      </c>
      <c r="H69" s="26" t="s">
        <v>321</v>
      </c>
      <c r="I69" s="26" t="s">
        <v>61</v>
      </c>
      <c r="J69" s="26" t="s">
        <v>321</v>
      </c>
      <c r="K69" s="26" t="s">
        <v>61</v>
      </c>
      <c r="L69" s="26" t="s">
        <v>321</v>
      </c>
      <c r="M69" s="26" t="s">
        <v>61</v>
      </c>
      <c r="N69" s="26" t="s">
        <v>321</v>
      </c>
      <c r="O69" s="26" t="s">
        <v>61</v>
      </c>
      <c r="P69" s="26" t="s">
        <v>321</v>
      </c>
      <c r="Q69" s="26" t="s">
        <v>61</v>
      </c>
      <c r="R69" s="26" t="s">
        <v>321</v>
      </c>
      <c r="S69" s="26" t="s">
        <v>61</v>
      </c>
      <c r="T69" s="26" t="s">
        <v>321</v>
      </c>
      <c r="U69" s="26" t="s">
        <v>61</v>
      </c>
      <c r="V69" s="26" t="s">
        <v>321</v>
      </c>
      <c r="W69" s="26" t="s">
        <v>61</v>
      </c>
      <c r="X69" s="26" t="s">
        <v>321</v>
      </c>
      <c r="Y69" s="26" t="s">
        <v>61</v>
      </c>
      <c r="Z69" s="26" t="s">
        <v>61</v>
      </c>
      <c r="AA69" s="26" t="s">
        <v>61</v>
      </c>
      <c r="AB69" s="26" t="s">
        <v>321</v>
      </c>
      <c r="AC69" s="26" t="s">
        <v>321</v>
      </c>
    </row>
    <row r="70" spans="1:29" s="9" customFormat="1" ht="44.1" customHeight="1" x14ac:dyDescent="0.25">
      <c r="A70" s="28" t="s">
        <v>30</v>
      </c>
      <c r="B70" s="31" t="s">
        <v>477</v>
      </c>
      <c r="C70" s="26" t="s">
        <v>321</v>
      </c>
      <c r="D70" s="26" t="s">
        <v>321</v>
      </c>
      <c r="E70" s="26" t="s">
        <v>321</v>
      </c>
      <c r="F70" s="26" t="s">
        <v>321</v>
      </c>
      <c r="G70" s="26" t="s">
        <v>321</v>
      </c>
      <c r="H70" s="26" t="s">
        <v>321</v>
      </c>
      <c r="I70" s="26" t="s">
        <v>61</v>
      </c>
      <c r="J70" s="26" t="s">
        <v>321</v>
      </c>
      <c r="K70" s="26" t="s">
        <v>61</v>
      </c>
      <c r="L70" s="26" t="s">
        <v>321</v>
      </c>
      <c r="M70" s="26" t="s">
        <v>61</v>
      </c>
      <c r="N70" s="26" t="s">
        <v>321</v>
      </c>
      <c r="O70" s="26" t="s">
        <v>61</v>
      </c>
      <c r="P70" s="26" t="s">
        <v>321</v>
      </c>
      <c r="Q70" s="26" t="s">
        <v>61</v>
      </c>
      <c r="R70" s="26" t="s">
        <v>321</v>
      </c>
      <c r="S70" s="26" t="s">
        <v>61</v>
      </c>
      <c r="T70" s="26" t="s">
        <v>321</v>
      </c>
      <c r="U70" s="26" t="s">
        <v>61</v>
      </c>
      <c r="V70" s="26" t="s">
        <v>321</v>
      </c>
      <c r="W70" s="26" t="s">
        <v>61</v>
      </c>
      <c r="X70" s="26" t="s">
        <v>321</v>
      </c>
      <c r="Y70" s="26" t="s">
        <v>61</v>
      </c>
      <c r="Z70" s="26" t="s">
        <v>61</v>
      </c>
      <c r="AA70" s="26" t="s">
        <v>61</v>
      </c>
      <c r="AB70" s="26" t="s">
        <v>321</v>
      </c>
      <c r="AC70" s="26" t="s">
        <v>321</v>
      </c>
    </row>
    <row r="71" spans="1:29" s="9" customFormat="1" ht="15" customHeight="1" x14ac:dyDescent="0.25">
      <c r="A71" s="28" t="s">
        <v>33</v>
      </c>
      <c r="B71" s="29" t="s">
        <v>478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479</v>
      </c>
      <c r="B72" s="31" t="s">
        <v>449</v>
      </c>
      <c r="C72" s="26" t="s">
        <v>321</v>
      </c>
      <c r="D72" s="26" t="s">
        <v>321</v>
      </c>
      <c r="E72" s="26" t="s">
        <v>321</v>
      </c>
      <c r="F72" s="26" t="s">
        <v>321</v>
      </c>
      <c r="G72" s="26" t="s">
        <v>321</v>
      </c>
      <c r="H72" s="26" t="s">
        <v>321</v>
      </c>
      <c r="I72" s="26" t="s">
        <v>61</v>
      </c>
      <c r="J72" s="26" t="s">
        <v>321</v>
      </c>
      <c r="K72" s="26" t="s">
        <v>61</v>
      </c>
      <c r="L72" s="26" t="s">
        <v>321</v>
      </c>
      <c r="M72" s="26" t="s">
        <v>61</v>
      </c>
      <c r="N72" s="26" t="s">
        <v>321</v>
      </c>
      <c r="O72" s="26" t="s">
        <v>61</v>
      </c>
      <c r="P72" s="26" t="s">
        <v>321</v>
      </c>
      <c r="Q72" s="26" t="s">
        <v>61</v>
      </c>
      <c r="R72" s="26" t="s">
        <v>321</v>
      </c>
      <c r="S72" s="26" t="s">
        <v>61</v>
      </c>
      <c r="T72" s="26" t="s">
        <v>321</v>
      </c>
      <c r="U72" s="26" t="s">
        <v>61</v>
      </c>
      <c r="V72" s="26" t="s">
        <v>321</v>
      </c>
      <c r="W72" s="26" t="s">
        <v>61</v>
      </c>
      <c r="X72" s="26" t="s">
        <v>321</v>
      </c>
      <c r="Y72" s="26" t="s">
        <v>61</v>
      </c>
      <c r="Z72" s="26" t="s">
        <v>61</v>
      </c>
      <c r="AA72" s="26" t="s">
        <v>61</v>
      </c>
      <c r="AB72" s="26" t="s">
        <v>321</v>
      </c>
      <c r="AC72" s="26" t="s">
        <v>321</v>
      </c>
    </row>
    <row r="73" spans="1:29" s="9" customFormat="1" ht="29.1" customHeight="1" x14ac:dyDescent="0.25">
      <c r="A73" s="28" t="s">
        <v>480</v>
      </c>
      <c r="B73" s="31" t="s">
        <v>428</v>
      </c>
      <c r="C73" s="26" t="s">
        <v>321</v>
      </c>
      <c r="D73" s="26" t="s">
        <v>321</v>
      </c>
      <c r="E73" s="26" t="s">
        <v>321</v>
      </c>
      <c r="F73" s="26" t="s">
        <v>321</v>
      </c>
      <c r="G73" s="26" t="s">
        <v>321</v>
      </c>
      <c r="H73" s="26" t="s">
        <v>321</v>
      </c>
      <c r="I73" s="26" t="s">
        <v>61</v>
      </c>
      <c r="J73" s="26" t="s">
        <v>321</v>
      </c>
      <c r="K73" s="26" t="s">
        <v>61</v>
      </c>
      <c r="L73" s="26" t="s">
        <v>321</v>
      </c>
      <c r="M73" s="26" t="s">
        <v>61</v>
      </c>
      <c r="N73" s="26" t="s">
        <v>321</v>
      </c>
      <c r="O73" s="26" t="s">
        <v>61</v>
      </c>
      <c r="P73" s="26" t="s">
        <v>321</v>
      </c>
      <c r="Q73" s="26" t="s">
        <v>61</v>
      </c>
      <c r="R73" s="26" t="s">
        <v>321</v>
      </c>
      <c r="S73" s="26" t="s">
        <v>61</v>
      </c>
      <c r="T73" s="26" t="s">
        <v>321</v>
      </c>
      <c r="U73" s="26" t="s">
        <v>61</v>
      </c>
      <c r="V73" s="26" t="s">
        <v>321</v>
      </c>
      <c r="W73" s="26" t="s">
        <v>61</v>
      </c>
      <c r="X73" s="26" t="s">
        <v>321</v>
      </c>
      <c r="Y73" s="26" t="s">
        <v>61</v>
      </c>
      <c r="Z73" s="26" t="s">
        <v>61</v>
      </c>
      <c r="AA73" s="26" t="s">
        <v>61</v>
      </c>
      <c r="AB73" s="26" t="s">
        <v>321</v>
      </c>
      <c r="AC73" s="26" t="s">
        <v>321</v>
      </c>
    </row>
    <row r="74" spans="1:29" s="9" customFormat="1" ht="15" customHeight="1" x14ac:dyDescent="0.25">
      <c r="A74" s="28" t="s">
        <v>481</v>
      </c>
      <c r="B74" s="31" t="s">
        <v>430</v>
      </c>
      <c r="C74" s="26" t="s">
        <v>321</v>
      </c>
      <c r="D74" s="26" t="s">
        <v>321</v>
      </c>
      <c r="E74" s="26" t="s">
        <v>321</v>
      </c>
      <c r="F74" s="26" t="s">
        <v>321</v>
      </c>
      <c r="G74" s="26" t="s">
        <v>321</v>
      </c>
      <c r="H74" s="26" t="s">
        <v>321</v>
      </c>
      <c r="I74" s="26" t="s">
        <v>61</v>
      </c>
      <c r="J74" s="26" t="s">
        <v>321</v>
      </c>
      <c r="K74" s="26" t="s">
        <v>61</v>
      </c>
      <c r="L74" s="26" t="s">
        <v>321</v>
      </c>
      <c r="M74" s="26" t="s">
        <v>61</v>
      </c>
      <c r="N74" s="26" t="s">
        <v>321</v>
      </c>
      <c r="O74" s="26" t="s">
        <v>61</v>
      </c>
      <c r="P74" s="26" t="s">
        <v>321</v>
      </c>
      <c r="Q74" s="26" t="s">
        <v>61</v>
      </c>
      <c r="R74" s="26" t="s">
        <v>321</v>
      </c>
      <c r="S74" s="26" t="s">
        <v>61</v>
      </c>
      <c r="T74" s="26" t="s">
        <v>321</v>
      </c>
      <c r="U74" s="26" t="s">
        <v>61</v>
      </c>
      <c r="V74" s="26" t="s">
        <v>321</v>
      </c>
      <c r="W74" s="26" t="s">
        <v>61</v>
      </c>
      <c r="X74" s="26" t="s">
        <v>321</v>
      </c>
      <c r="Y74" s="26" t="s">
        <v>61</v>
      </c>
      <c r="Z74" s="26" t="s">
        <v>61</v>
      </c>
      <c r="AA74" s="26" t="s">
        <v>61</v>
      </c>
      <c r="AB74" s="26" t="s">
        <v>321</v>
      </c>
      <c r="AC74" s="26" t="s">
        <v>321</v>
      </c>
    </row>
    <row r="75" spans="1:29" s="9" customFormat="1" ht="15" customHeight="1" x14ac:dyDescent="0.25">
      <c r="A75" s="28" t="s">
        <v>482</v>
      </c>
      <c r="B75" s="31" t="s">
        <v>483</v>
      </c>
      <c r="C75" s="26" t="s">
        <v>321</v>
      </c>
      <c r="D75" s="26" t="s">
        <v>321</v>
      </c>
      <c r="E75" s="26" t="s">
        <v>321</v>
      </c>
      <c r="F75" s="26" t="s">
        <v>321</v>
      </c>
      <c r="G75" s="26" t="s">
        <v>321</v>
      </c>
      <c r="H75" s="26" t="s">
        <v>321</v>
      </c>
      <c r="I75" s="26" t="s">
        <v>61</v>
      </c>
      <c r="J75" s="26" t="s">
        <v>321</v>
      </c>
      <c r="K75" s="26" t="s">
        <v>61</v>
      </c>
      <c r="L75" s="26" t="s">
        <v>321</v>
      </c>
      <c r="M75" s="26" t="s">
        <v>61</v>
      </c>
      <c r="N75" s="26" t="s">
        <v>321</v>
      </c>
      <c r="O75" s="26" t="s">
        <v>61</v>
      </c>
      <c r="P75" s="26" t="s">
        <v>321</v>
      </c>
      <c r="Q75" s="26" t="s">
        <v>61</v>
      </c>
      <c r="R75" s="26" t="s">
        <v>321</v>
      </c>
      <c r="S75" s="26" t="s">
        <v>61</v>
      </c>
      <c r="T75" s="26" t="s">
        <v>321</v>
      </c>
      <c r="U75" s="26" t="s">
        <v>61</v>
      </c>
      <c r="V75" s="26" t="s">
        <v>321</v>
      </c>
      <c r="W75" s="26" t="s">
        <v>61</v>
      </c>
      <c r="X75" s="26" t="s">
        <v>321</v>
      </c>
      <c r="Y75" s="26" t="s">
        <v>61</v>
      </c>
      <c r="Z75" s="26" t="s">
        <v>61</v>
      </c>
      <c r="AA75" s="26" t="s">
        <v>61</v>
      </c>
      <c r="AB75" s="26" t="s">
        <v>321</v>
      </c>
      <c r="AC75" s="26" t="s">
        <v>321</v>
      </c>
    </row>
    <row r="76" spans="1:29" s="9" customFormat="1" ht="15" customHeight="1" x14ac:dyDescent="0.25">
      <c r="A76" s="28" t="s">
        <v>484</v>
      </c>
      <c r="B76" s="31" t="s">
        <v>438</v>
      </c>
      <c r="C76" s="26" t="s">
        <v>321</v>
      </c>
      <c r="D76" s="26" t="s">
        <v>321</v>
      </c>
      <c r="E76" s="26" t="s">
        <v>321</v>
      </c>
      <c r="F76" s="26" t="s">
        <v>321</v>
      </c>
      <c r="G76" s="26" t="s">
        <v>321</v>
      </c>
      <c r="H76" s="26" t="s">
        <v>321</v>
      </c>
      <c r="I76" s="26" t="s">
        <v>61</v>
      </c>
      <c r="J76" s="26" t="s">
        <v>321</v>
      </c>
      <c r="K76" s="26" t="s">
        <v>61</v>
      </c>
      <c r="L76" s="26" t="s">
        <v>321</v>
      </c>
      <c r="M76" s="26" t="s">
        <v>61</v>
      </c>
      <c r="N76" s="26" t="s">
        <v>321</v>
      </c>
      <c r="O76" s="26" t="s">
        <v>61</v>
      </c>
      <c r="P76" s="26" t="s">
        <v>321</v>
      </c>
      <c r="Q76" s="26" t="s">
        <v>61</v>
      </c>
      <c r="R76" s="26" t="s">
        <v>321</v>
      </c>
      <c r="S76" s="26" t="s">
        <v>61</v>
      </c>
      <c r="T76" s="26" t="s">
        <v>321</v>
      </c>
      <c r="U76" s="26" t="s">
        <v>61</v>
      </c>
      <c r="V76" s="26" t="s">
        <v>321</v>
      </c>
      <c r="W76" s="26" t="s">
        <v>61</v>
      </c>
      <c r="X76" s="26" t="s">
        <v>321</v>
      </c>
      <c r="Y76" s="26" t="s">
        <v>61</v>
      </c>
      <c r="Z76" s="26" t="s">
        <v>61</v>
      </c>
      <c r="AA76" s="26" t="s">
        <v>61</v>
      </c>
      <c r="AB76" s="26" t="s">
        <v>321</v>
      </c>
      <c r="AC76" s="26" t="s">
        <v>321</v>
      </c>
    </row>
    <row r="77" spans="1:29" s="9" customFormat="1" ht="15" customHeight="1" x14ac:dyDescent="0.25">
      <c r="A77" s="28" t="s">
        <v>485</v>
      </c>
      <c r="B77" s="31" t="s">
        <v>440</v>
      </c>
      <c r="C77" s="26" t="s">
        <v>321</v>
      </c>
      <c r="D77" s="26" t="s">
        <v>321</v>
      </c>
      <c r="E77" s="26" t="s">
        <v>321</v>
      </c>
      <c r="F77" s="26" t="s">
        <v>321</v>
      </c>
      <c r="G77" s="26" t="s">
        <v>321</v>
      </c>
      <c r="H77" s="26" t="s">
        <v>321</v>
      </c>
      <c r="I77" s="26" t="s">
        <v>61</v>
      </c>
      <c r="J77" s="26" t="s">
        <v>321</v>
      </c>
      <c r="K77" s="26" t="s">
        <v>61</v>
      </c>
      <c r="L77" s="26" t="s">
        <v>321</v>
      </c>
      <c r="M77" s="26" t="s">
        <v>61</v>
      </c>
      <c r="N77" s="26" t="s">
        <v>321</v>
      </c>
      <c r="O77" s="26" t="s">
        <v>61</v>
      </c>
      <c r="P77" s="26" t="s">
        <v>321</v>
      </c>
      <c r="Q77" s="26" t="s">
        <v>61</v>
      </c>
      <c r="R77" s="26" t="s">
        <v>321</v>
      </c>
      <c r="S77" s="26" t="s">
        <v>61</v>
      </c>
      <c r="T77" s="26" t="s">
        <v>321</v>
      </c>
      <c r="U77" s="26" t="s">
        <v>61</v>
      </c>
      <c r="V77" s="26" t="s">
        <v>321</v>
      </c>
      <c r="W77" s="26" t="s">
        <v>61</v>
      </c>
      <c r="X77" s="26" t="s">
        <v>321</v>
      </c>
      <c r="Y77" s="26" t="s">
        <v>61</v>
      </c>
      <c r="Z77" s="26" t="s">
        <v>61</v>
      </c>
      <c r="AA77" s="26" t="s">
        <v>61</v>
      </c>
      <c r="AB77" s="26" t="s">
        <v>321</v>
      </c>
      <c r="AC77" s="26" t="s">
        <v>321</v>
      </c>
    </row>
    <row r="78" spans="1:29" s="9" customFormat="1" ht="15" customHeight="1" x14ac:dyDescent="0.25">
      <c r="A78" s="28" t="s">
        <v>486</v>
      </c>
      <c r="B78" s="31" t="s">
        <v>442</v>
      </c>
      <c r="C78" s="26" t="s">
        <v>321</v>
      </c>
      <c r="D78" s="26" t="s">
        <v>321</v>
      </c>
      <c r="E78" s="26" t="s">
        <v>321</v>
      </c>
      <c r="F78" s="26" t="s">
        <v>321</v>
      </c>
      <c r="G78" s="26" t="s">
        <v>321</v>
      </c>
      <c r="H78" s="26" t="s">
        <v>321</v>
      </c>
      <c r="I78" s="26" t="s">
        <v>61</v>
      </c>
      <c r="J78" s="26" t="s">
        <v>321</v>
      </c>
      <c r="K78" s="26" t="s">
        <v>61</v>
      </c>
      <c r="L78" s="26" t="s">
        <v>321</v>
      </c>
      <c r="M78" s="26" t="s">
        <v>61</v>
      </c>
      <c r="N78" s="26" t="s">
        <v>321</v>
      </c>
      <c r="O78" s="26" t="s">
        <v>61</v>
      </c>
      <c r="P78" s="26" t="s">
        <v>321</v>
      </c>
      <c r="Q78" s="26" t="s">
        <v>61</v>
      </c>
      <c r="R78" s="26" t="s">
        <v>321</v>
      </c>
      <c r="S78" s="26" t="s">
        <v>61</v>
      </c>
      <c r="T78" s="26" t="s">
        <v>321</v>
      </c>
      <c r="U78" s="26" t="s">
        <v>61</v>
      </c>
      <c r="V78" s="26" t="s">
        <v>321</v>
      </c>
      <c r="W78" s="26" t="s">
        <v>61</v>
      </c>
      <c r="X78" s="26" t="s">
        <v>321</v>
      </c>
      <c r="Y78" s="26" t="s">
        <v>61</v>
      </c>
      <c r="Z78" s="26" t="s">
        <v>61</v>
      </c>
      <c r="AA78" s="26" t="s">
        <v>61</v>
      </c>
      <c r="AB78" s="26" t="s">
        <v>321</v>
      </c>
      <c r="AC78" s="26" t="s">
        <v>321</v>
      </c>
    </row>
    <row r="79" spans="1:29" s="9" customFormat="1" ht="15" customHeight="1" x14ac:dyDescent="0.25">
      <c r="A79" s="28" t="s">
        <v>487</v>
      </c>
      <c r="B79" s="31" t="s">
        <v>444</v>
      </c>
      <c r="C79" s="26" t="s">
        <v>321</v>
      </c>
      <c r="D79" s="26" t="s">
        <v>321</v>
      </c>
      <c r="E79" s="26" t="s">
        <v>321</v>
      </c>
      <c r="F79" s="26" t="s">
        <v>321</v>
      </c>
      <c r="G79" s="26" t="s">
        <v>321</v>
      </c>
      <c r="H79" s="26" t="s">
        <v>321</v>
      </c>
      <c r="I79" s="26" t="s">
        <v>61</v>
      </c>
      <c r="J79" s="26" t="s">
        <v>321</v>
      </c>
      <c r="K79" s="26" t="s">
        <v>61</v>
      </c>
      <c r="L79" s="26" t="s">
        <v>321</v>
      </c>
      <c r="M79" s="26" t="s">
        <v>61</v>
      </c>
      <c r="N79" s="26" t="s">
        <v>321</v>
      </c>
      <c r="O79" s="26" t="s">
        <v>61</v>
      </c>
      <c r="P79" s="26" t="s">
        <v>321</v>
      </c>
      <c r="Q79" s="26" t="s">
        <v>61</v>
      </c>
      <c r="R79" s="26" t="s">
        <v>321</v>
      </c>
      <c r="S79" s="26" t="s">
        <v>61</v>
      </c>
      <c r="T79" s="26" t="s">
        <v>321</v>
      </c>
      <c r="U79" s="26" t="s">
        <v>61</v>
      </c>
      <c r="V79" s="26" t="s">
        <v>321</v>
      </c>
      <c r="W79" s="26" t="s">
        <v>61</v>
      </c>
      <c r="X79" s="26" t="s">
        <v>321</v>
      </c>
      <c r="Y79" s="26" t="s">
        <v>61</v>
      </c>
      <c r="Z79" s="26" t="s">
        <v>61</v>
      </c>
      <c r="AA79" s="26" t="s">
        <v>61</v>
      </c>
      <c r="AB79" s="26" t="s">
        <v>321</v>
      </c>
      <c r="AC79" s="26" t="s">
        <v>321</v>
      </c>
    </row>
    <row r="80" spans="1:29" s="9" customFormat="1" ht="15" customHeight="1" x14ac:dyDescent="0.25">
      <c r="A80" s="28" t="s">
        <v>488</v>
      </c>
      <c r="B80" s="31" t="s">
        <v>446</v>
      </c>
      <c r="C80" s="26" t="s">
        <v>321</v>
      </c>
      <c r="D80" s="26" t="s">
        <v>321</v>
      </c>
      <c r="E80" s="26" t="s">
        <v>321</v>
      </c>
      <c r="F80" s="26" t="s">
        <v>321</v>
      </c>
      <c r="G80" s="26" t="s">
        <v>321</v>
      </c>
      <c r="H80" s="26" t="s">
        <v>321</v>
      </c>
      <c r="I80" s="26" t="s">
        <v>61</v>
      </c>
      <c r="J80" s="26" t="s">
        <v>321</v>
      </c>
      <c r="K80" s="26" t="s">
        <v>61</v>
      </c>
      <c r="L80" s="26" t="s">
        <v>321</v>
      </c>
      <c r="M80" s="26" t="s">
        <v>61</v>
      </c>
      <c r="N80" s="26" t="s">
        <v>321</v>
      </c>
      <c r="O80" s="26" t="s">
        <v>61</v>
      </c>
      <c r="P80" s="26" t="s">
        <v>321</v>
      </c>
      <c r="Q80" s="26" t="s">
        <v>61</v>
      </c>
      <c r="R80" s="26" t="s">
        <v>321</v>
      </c>
      <c r="S80" s="26" t="s">
        <v>61</v>
      </c>
      <c r="T80" s="26" t="s">
        <v>321</v>
      </c>
      <c r="U80" s="26" t="s">
        <v>61</v>
      </c>
      <c r="V80" s="26" t="s">
        <v>321</v>
      </c>
      <c r="W80" s="26" t="s">
        <v>61</v>
      </c>
      <c r="X80" s="26" t="s">
        <v>321</v>
      </c>
      <c r="Y80" s="26" t="s">
        <v>61</v>
      </c>
      <c r="Z80" s="26" t="s">
        <v>61</v>
      </c>
      <c r="AA80" s="26" t="s">
        <v>61</v>
      </c>
      <c r="AB80" s="26" t="s">
        <v>321</v>
      </c>
      <c r="AC80" s="26" t="s">
        <v>321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172" t="s">
        <v>3</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row>
    <row r="6" spans="1:52" ht="15" x14ac:dyDescent="0.25"/>
    <row r="7" spans="1:52" ht="18.75" x14ac:dyDescent="0.3">
      <c r="A7" s="173" t="s">
        <v>4</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3"/>
    </row>
    <row r="8" spans="1:52" ht="15" x14ac:dyDescent="0.25"/>
    <row r="9" spans="1:52" ht="15.75" x14ac:dyDescent="0.25">
      <c r="A9" s="172" t="s">
        <v>5</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2"/>
      <c r="AZ9" s="172"/>
    </row>
    <row r="10" spans="1:52" ht="15.75" x14ac:dyDescent="0.25">
      <c r="A10" s="174" t="s">
        <v>6</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c r="AT10" s="174"/>
      <c r="AU10" s="174"/>
      <c r="AV10" s="174"/>
      <c r="AW10" s="174"/>
      <c r="AX10" s="174"/>
      <c r="AY10" s="174"/>
      <c r="AZ10" s="174"/>
    </row>
    <row r="11" spans="1:52" ht="15" x14ac:dyDescent="0.25"/>
    <row r="12" spans="1:52" ht="15.75" x14ac:dyDescent="0.25">
      <c r="A12" s="172" t="s">
        <v>7</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row>
    <row r="13" spans="1:52" ht="15.75" x14ac:dyDescent="0.25">
      <c r="A13" s="174" t="s">
        <v>8</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row>
    <row r="14" spans="1:52" ht="15" x14ac:dyDescent="0.25"/>
    <row r="15" spans="1:52" ht="15.75" x14ac:dyDescent="0.25">
      <c r="A15" s="175" t="s">
        <v>9</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c r="AW15" s="175"/>
      <c r="AX15" s="175"/>
      <c r="AY15" s="175"/>
      <c r="AZ15" s="175"/>
    </row>
    <row r="16" spans="1:52" ht="15.75" x14ac:dyDescent="0.25">
      <c r="A16" s="174" t="s">
        <v>10</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row>
    <row r="17" spans="1:52" ht="15" x14ac:dyDescent="0.25"/>
    <row r="18" spans="1:52" ht="15" x14ac:dyDescent="0.25"/>
    <row r="19" spans="1:52" ht="15" x14ac:dyDescent="0.25"/>
    <row r="20" spans="1:52" ht="15" x14ac:dyDescent="0.25"/>
    <row r="21" spans="1:52" ht="18.75" x14ac:dyDescent="0.3">
      <c r="A21" s="179" t="s">
        <v>489</v>
      </c>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row>
    <row r="22" spans="1:52" s="32" customFormat="1" ht="15.75" x14ac:dyDescent="0.25">
      <c r="A22" s="177" t="s">
        <v>490</v>
      </c>
      <c r="B22" s="177" t="s">
        <v>491</v>
      </c>
      <c r="C22" s="177" t="s">
        <v>492</v>
      </c>
      <c r="D22" s="177" t="s">
        <v>493</v>
      </c>
      <c r="E22" s="180" t="s">
        <v>494</v>
      </c>
      <c r="F22" s="180"/>
      <c r="G22" s="180"/>
      <c r="H22" s="180"/>
      <c r="I22" s="180"/>
      <c r="J22" s="180"/>
      <c r="K22" s="180"/>
      <c r="L22" s="180"/>
      <c r="M22" s="180"/>
      <c r="N22" s="180"/>
      <c r="O22" s="180"/>
      <c r="P22" s="180"/>
      <c r="Q22" s="177" t="s">
        <v>495</v>
      </c>
      <c r="R22" s="177" t="s">
        <v>496</v>
      </c>
      <c r="S22" s="177" t="s">
        <v>497</v>
      </c>
      <c r="T22" s="177" t="s">
        <v>498</v>
      </c>
      <c r="U22" s="177" t="s">
        <v>499</v>
      </c>
      <c r="V22" s="177" t="s">
        <v>500</v>
      </c>
      <c r="W22" s="180" t="s">
        <v>501</v>
      </c>
      <c r="X22" s="180"/>
      <c r="Y22" s="177" t="s">
        <v>502</v>
      </c>
      <c r="Z22" s="177" t="s">
        <v>503</v>
      </c>
      <c r="AA22" s="177" t="s">
        <v>504</v>
      </c>
      <c r="AB22" s="177" t="s">
        <v>505</v>
      </c>
      <c r="AC22" s="177" t="s">
        <v>506</v>
      </c>
      <c r="AD22" s="177" t="s">
        <v>507</v>
      </c>
      <c r="AE22" s="177" t="s">
        <v>508</v>
      </c>
      <c r="AF22" s="177" t="s">
        <v>509</v>
      </c>
      <c r="AG22" s="177" t="s">
        <v>510</v>
      </c>
      <c r="AH22" s="177" t="s">
        <v>511</v>
      </c>
      <c r="AI22" s="177" t="s">
        <v>512</v>
      </c>
      <c r="AJ22" s="180" t="s">
        <v>513</v>
      </c>
      <c r="AK22" s="180"/>
      <c r="AL22" s="180"/>
      <c r="AM22" s="180"/>
      <c r="AN22" s="180"/>
      <c r="AO22" s="180"/>
      <c r="AP22" s="180" t="s">
        <v>514</v>
      </c>
      <c r="AQ22" s="180"/>
      <c r="AR22" s="180"/>
      <c r="AS22" s="180"/>
      <c r="AT22" s="180" t="s">
        <v>515</v>
      </c>
      <c r="AU22" s="180"/>
      <c r="AV22" s="177" t="s">
        <v>516</v>
      </c>
      <c r="AW22" s="177" t="s">
        <v>517</v>
      </c>
      <c r="AX22" s="177" t="s">
        <v>518</v>
      </c>
      <c r="AY22" s="177" t="s">
        <v>519</v>
      </c>
      <c r="AZ22" s="177" t="s">
        <v>520</v>
      </c>
    </row>
    <row r="23" spans="1:52" s="32" customFormat="1" ht="15.75" x14ac:dyDescent="0.25">
      <c r="A23" s="182"/>
      <c r="B23" s="182"/>
      <c r="C23" s="182"/>
      <c r="D23" s="182"/>
      <c r="E23" s="177" t="s">
        <v>521</v>
      </c>
      <c r="F23" s="177" t="s">
        <v>465</v>
      </c>
      <c r="G23" s="177" t="s">
        <v>467</v>
      </c>
      <c r="H23" s="177" t="s">
        <v>469</v>
      </c>
      <c r="I23" s="177" t="s">
        <v>522</v>
      </c>
      <c r="J23" s="177" t="s">
        <v>523</v>
      </c>
      <c r="K23" s="177" t="s">
        <v>524</v>
      </c>
      <c r="L23" s="215" t="s">
        <v>438</v>
      </c>
      <c r="M23" s="215" t="s">
        <v>440</v>
      </c>
      <c r="N23" s="215" t="s">
        <v>442</v>
      </c>
      <c r="O23" s="215" t="s">
        <v>471</v>
      </c>
      <c r="P23" s="177" t="s">
        <v>525</v>
      </c>
      <c r="Q23" s="182"/>
      <c r="R23" s="182"/>
      <c r="S23" s="182"/>
      <c r="T23" s="182"/>
      <c r="U23" s="182"/>
      <c r="V23" s="182"/>
      <c r="W23" s="177" t="s">
        <v>316</v>
      </c>
      <c r="X23" s="177" t="s">
        <v>526</v>
      </c>
      <c r="Y23" s="182"/>
      <c r="Z23" s="182"/>
      <c r="AA23" s="182"/>
      <c r="AB23" s="182"/>
      <c r="AC23" s="182"/>
      <c r="AD23" s="182"/>
      <c r="AE23" s="182"/>
      <c r="AF23" s="182"/>
      <c r="AG23" s="182"/>
      <c r="AH23" s="182"/>
      <c r="AI23" s="182"/>
      <c r="AJ23" s="180" t="s">
        <v>527</v>
      </c>
      <c r="AK23" s="180"/>
      <c r="AL23" s="180" t="s">
        <v>528</v>
      </c>
      <c r="AM23" s="180"/>
      <c r="AN23" s="177" t="s">
        <v>529</v>
      </c>
      <c r="AO23" s="177" t="s">
        <v>530</v>
      </c>
      <c r="AP23" s="177" t="s">
        <v>531</v>
      </c>
      <c r="AQ23" s="177" t="s">
        <v>532</v>
      </c>
      <c r="AR23" s="177" t="s">
        <v>533</v>
      </c>
      <c r="AS23" s="177" t="s">
        <v>534</v>
      </c>
      <c r="AT23" s="177" t="s">
        <v>535</v>
      </c>
      <c r="AU23" s="177" t="s">
        <v>526</v>
      </c>
      <c r="AV23" s="182"/>
      <c r="AW23" s="182"/>
      <c r="AX23" s="182"/>
      <c r="AY23" s="182"/>
      <c r="AZ23" s="182"/>
    </row>
    <row r="24" spans="1:52" s="32" customFormat="1" ht="47.25" x14ac:dyDescent="0.25">
      <c r="A24" s="178"/>
      <c r="B24" s="178"/>
      <c r="C24" s="178"/>
      <c r="D24" s="178"/>
      <c r="E24" s="178"/>
      <c r="F24" s="178"/>
      <c r="G24" s="178"/>
      <c r="H24" s="178"/>
      <c r="I24" s="178"/>
      <c r="J24" s="178"/>
      <c r="K24" s="178"/>
      <c r="L24" s="216"/>
      <c r="M24" s="216"/>
      <c r="N24" s="216"/>
      <c r="O24" s="216"/>
      <c r="P24" s="178"/>
      <c r="Q24" s="178"/>
      <c r="R24" s="178"/>
      <c r="S24" s="178"/>
      <c r="T24" s="178"/>
      <c r="U24" s="178"/>
      <c r="V24" s="178"/>
      <c r="W24" s="178"/>
      <c r="X24" s="178"/>
      <c r="Y24" s="178"/>
      <c r="Z24" s="178"/>
      <c r="AA24" s="178"/>
      <c r="AB24" s="178"/>
      <c r="AC24" s="178"/>
      <c r="AD24" s="178"/>
      <c r="AE24" s="178"/>
      <c r="AF24" s="178"/>
      <c r="AG24" s="178"/>
      <c r="AH24" s="178"/>
      <c r="AI24" s="178"/>
      <c r="AJ24" s="6" t="s">
        <v>536</v>
      </c>
      <c r="AK24" s="6" t="s">
        <v>537</v>
      </c>
      <c r="AL24" s="6" t="s">
        <v>316</v>
      </c>
      <c r="AM24" s="6" t="s">
        <v>526</v>
      </c>
      <c r="AN24" s="178"/>
      <c r="AO24" s="178"/>
      <c r="AP24" s="178"/>
      <c r="AQ24" s="178"/>
      <c r="AR24" s="178"/>
      <c r="AS24" s="178"/>
      <c r="AT24" s="178"/>
      <c r="AU24" s="178"/>
      <c r="AV24" s="178"/>
      <c r="AW24" s="178"/>
      <c r="AX24" s="178"/>
      <c r="AY24" s="178"/>
      <c r="AZ24" s="178"/>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538</v>
      </c>
      <c r="AD25" s="4" t="s">
        <v>539</v>
      </c>
      <c r="AE25" s="4" t="s">
        <v>540</v>
      </c>
      <c r="AF25" s="4" t="s">
        <v>541</v>
      </c>
      <c r="AG25" s="4" t="s">
        <v>542</v>
      </c>
      <c r="AH25" s="4" t="s">
        <v>543</v>
      </c>
      <c r="AI25" s="4" t="s">
        <v>544</v>
      </c>
      <c r="AJ25" s="4" t="s">
        <v>545</v>
      </c>
      <c r="AK25" s="4" t="s">
        <v>546</v>
      </c>
      <c r="AL25" s="4" t="s">
        <v>547</v>
      </c>
      <c r="AM25" s="4" t="s">
        <v>548</v>
      </c>
      <c r="AN25" s="4" t="s">
        <v>549</v>
      </c>
      <c r="AO25" s="4" t="s">
        <v>550</v>
      </c>
      <c r="AP25" s="4" t="s">
        <v>551</v>
      </c>
      <c r="AQ25" s="4" t="s">
        <v>552</v>
      </c>
      <c r="AR25" s="4" t="s">
        <v>553</v>
      </c>
      <c r="AS25" s="4" t="s">
        <v>554</v>
      </c>
      <c r="AT25" s="4" t="s">
        <v>555</v>
      </c>
      <c r="AU25" s="4" t="s">
        <v>556</v>
      </c>
      <c r="AV25" s="4" t="s">
        <v>557</v>
      </c>
      <c r="AW25" s="4" t="s">
        <v>558</v>
      </c>
      <c r="AX25" s="4" t="s">
        <v>559</v>
      </c>
      <c r="AY25" s="4" t="s">
        <v>560</v>
      </c>
      <c r="AZ25" s="4" t="s">
        <v>561</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topLeftCell="A16" workbookViewId="0">
      <selection activeCell="A21" sqref="A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72" t="s">
        <v>3</v>
      </c>
      <c r="B5" s="172"/>
    </row>
    <row r="6" spans="1:2" ht="15.95" customHeight="1" x14ac:dyDescent="0.25"/>
    <row r="7" spans="1:2" ht="18.95" customHeight="1" x14ac:dyDescent="0.3">
      <c r="A7" s="173" t="s">
        <v>4</v>
      </c>
      <c r="B7" s="173"/>
    </row>
    <row r="8" spans="1:2" ht="15.95" customHeight="1" x14ac:dyDescent="0.25"/>
    <row r="9" spans="1:2" ht="15.95" customHeight="1" x14ac:dyDescent="0.25">
      <c r="A9" s="172" t="s">
        <v>5</v>
      </c>
      <c r="B9" s="172"/>
    </row>
    <row r="10" spans="1:2" ht="15.95" customHeight="1" x14ac:dyDescent="0.25">
      <c r="A10" s="174" t="s">
        <v>6</v>
      </c>
      <c r="B10" s="174"/>
    </row>
    <row r="11" spans="1:2" ht="15.95" customHeight="1" x14ac:dyDescent="0.25"/>
    <row r="12" spans="1:2" ht="15.95" customHeight="1" x14ac:dyDescent="0.25">
      <c r="A12" s="172" t="s">
        <v>7</v>
      </c>
      <c r="B12" s="172"/>
    </row>
    <row r="13" spans="1:2" ht="15.95" customHeight="1" x14ac:dyDescent="0.25">
      <c r="A13" s="174" t="s">
        <v>8</v>
      </c>
      <c r="B13" s="174"/>
    </row>
    <row r="14" spans="1:2" ht="15.95" customHeight="1" x14ac:dyDescent="0.25"/>
    <row r="15" spans="1:2" ht="32.1" customHeight="1" x14ac:dyDescent="0.25">
      <c r="A15" s="175" t="s">
        <v>9</v>
      </c>
      <c r="B15" s="175"/>
    </row>
    <row r="16" spans="1:2" ht="15.95" customHeight="1" x14ac:dyDescent="0.25">
      <c r="A16" s="174" t="s">
        <v>10</v>
      </c>
      <c r="B16" s="174"/>
    </row>
    <row r="17" spans="1:2" ht="15.95" customHeight="1" x14ac:dyDescent="0.25"/>
    <row r="18" spans="1:2" ht="18.95" customHeight="1" x14ac:dyDescent="0.3">
      <c r="A18" s="179" t="s">
        <v>562</v>
      </c>
      <c r="B18" s="179"/>
    </row>
    <row r="21" spans="1:2" ht="63" customHeight="1" x14ac:dyDescent="0.25">
      <c r="A21" s="33" t="s">
        <v>563</v>
      </c>
      <c r="B21" s="3" t="s">
        <v>9</v>
      </c>
    </row>
    <row r="22" spans="1:2" ht="111" customHeight="1" x14ac:dyDescent="0.25">
      <c r="A22" s="33" t="s">
        <v>564</v>
      </c>
      <c r="B22" s="3" t="s">
        <v>565</v>
      </c>
    </row>
    <row r="23" spans="1:2" ht="15.95" customHeight="1" x14ac:dyDescent="0.25">
      <c r="A23" s="33" t="s">
        <v>566</v>
      </c>
      <c r="B23" s="3" t="s">
        <v>567</v>
      </c>
    </row>
    <row r="24" spans="1:2" ht="15.95" customHeight="1" x14ac:dyDescent="0.25">
      <c r="A24" s="33" t="s">
        <v>568</v>
      </c>
      <c r="B24" s="3" t="s">
        <v>321</v>
      </c>
    </row>
    <row r="25" spans="1:2" ht="15.95" customHeight="1" x14ac:dyDescent="0.25">
      <c r="A25" s="33" t="s">
        <v>438</v>
      </c>
      <c r="B25" s="3" t="s">
        <v>321</v>
      </c>
    </row>
    <row r="26" spans="1:2" ht="15.95" customHeight="1" x14ac:dyDescent="0.25">
      <c r="A26" s="33" t="s">
        <v>440</v>
      </c>
      <c r="B26" s="3" t="s">
        <v>321</v>
      </c>
    </row>
    <row r="27" spans="1:2" ht="15.95" customHeight="1" x14ac:dyDescent="0.25">
      <c r="A27" s="33" t="s">
        <v>442</v>
      </c>
      <c r="B27" s="3" t="s">
        <v>569</v>
      </c>
    </row>
    <row r="28" spans="1:2" ht="15.95" customHeight="1" x14ac:dyDescent="0.25">
      <c r="A28" s="33" t="s">
        <v>444</v>
      </c>
      <c r="B28" s="3" t="s">
        <v>321</v>
      </c>
    </row>
    <row r="29" spans="1:2" ht="15.95" customHeight="1" x14ac:dyDescent="0.25">
      <c r="A29" s="33" t="s">
        <v>446</v>
      </c>
      <c r="B29" s="3" t="s">
        <v>321</v>
      </c>
    </row>
    <row r="30" spans="1:2" ht="15.95" customHeight="1" x14ac:dyDescent="0.25">
      <c r="A30" s="33" t="s">
        <v>570</v>
      </c>
      <c r="B30" s="3" t="s">
        <v>159</v>
      </c>
    </row>
    <row r="31" spans="1:2" ht="15.95" customHeight="1" x14ac:dyDescent="0.25">
      <c r="A31" s="33" t="s">
        <v>571</v>
      </c>
      <c r="B31" s="3" t="s">
        <v>162</v>
      </c>
    </row>
    <row r="32" spans="1:2" ht="15.95" customHeight="1" x14ac:dyDescent="0.25">
      <c r="A32" s="33" t="s">
        <v>572</v>
      </c>
      <c r="B32" s="3" t="s">
        <v>399</v>
      </c>
    </row>
    <row r="33" spans="1:2" ht="15.95" customHeight="1" x14ac:dyDescent="0.25">
      <c r="A33" s="33" t="s">
        <v>573</v>
      </c>
      <c r="B33" s="3" t="s">
        <v>574</v>
      </c>
    </row>
    <row r="34" spans="1:2" ht="15.95" customHeight="1" x14ac:dyDescent="0.25">
      <c r="A34" s="33" t="s">
        <v>575</v>
      </c>
      <c r="B34" s="3" t="s">
        <v>321</v>
      </c>
    </row>
    <row r="35" spans="1:2" ht="15.95" customHeight="1" x14ac:dyDescent="0.25">
      <c r="A35" s="34" t="s">
        <v>576</v>
      </c>
      <c r="B35" s="3" t="s">
        <v>321</v>
      </c>
    </row>
    <row r="36" spans="1:2" ht="15.95" customHeight="1" x14ac:dyDescent="0.25">
      <c r="A36" s="33" t="s">
        <v>577</v>
      </c>
      <c r="B36" s="3"/>
    </row>
    <row r="37" spans="1:2" ht="29.1" customHeight="1" x14ac:dyDescent="0.25">
      <c r="A37" s="34" t="s">
        <v>578</v>
      </c>
      <c r="B37" s="35" t="s">
        <v>579</v>
      </c>
    </row>
    <row r="38" spans="1:2" ht="15.95" customHeight="1" x14ac:dyDescent="0.25">
      <c r="A38" s="33" t="s">
        <v>577</v>
      </c>
      <c r="B38" s="3"/>
    </row>
    <row r="39" spans="1:2" ht="15.95" customHeight="1" x14ac:dyDescent="0.25">
      <c r="A39" s="33" t="s">
        <v>580</v>
      </c>
      <c r="B39" s="3" t="s">
        <v>581</v>
      </c>
    </row>
    <row r="40" spans="1:2" ht="15.95" customHeight="1" x14ac:dyDescent="0.25">
      <c r="A40" s="33" t="s">
        <v>582</v>
      </c>
      <c r="B40" s="3" t="s">
        <v>581</v>
      </c>
    </row>
    <row r="41" spans="1:2" ht="15.95" customHeight="1" x14ac:dyDescent="0.25">
      <c r="A41" s="33" t="s">
        <v>583</v>
      </c>
      <c r="B41" s="3" t="s">
        <v>581</v>
      </c>
    </row>
    <row r="42" spans="1:2" ht="15.95" customHeight="1" x14ac:dyDescent="0.25">
      <c r="A42" s="34" t="s">
        <v>584</v>
      </c>
      <c r="B42" s="3" t="s">
        <v>579</v>
      </c>
    </row>
    <row r="43" spans="1:2" ht="15.95" customHeight="1" x14ac:dyDescent="0.25">
      <c r="A43" s="34" t="s">
        <v>585</v>
      </c>
      <c r="B43" s="3" t="s">
        <v>321</v>
      </c>
    </row>
    <row r="44" spans="1:2" ht="15.95" customHeight="1" x14ac:dyDescent="0.25">
      <c r="A44" s="34" t="s">
        <v>586</v>
      </c>
      <c r="B44" s="3" t="s">
        <v>579</v>
      </c>
    </row>
    <row r="45" spans="1:2" ht="15.95" customHeight="1" x14ac:dyDescent="0.25">
      <c r="A45" s="34" t="s">
        <v>587</v>
      </c>
      <c r="B45" s="3" t="s">
        <v>321</v>
      </c>
    </row>
    <row r="46" spans="1:2" ht="15.95" customHeight="1" x14ac:dyDescent="0.25">
      <c r="A46" s="34" t="s">
        <v>588</v>
      </c>
      <c r="B46" s="3"/>
    </row>
    <row r="47" spans="1:2" ht="15.95" customHeight="1" x14ac:dyDescent="0.25">
      <c r="A47" s="33" t="s">
        <v>589</v>
      </c>
      <c r="B47" s="3" t="s">
        <v>23</v>
      </c>
    </row>
    <row r="48" spans="1:2" ht="15.95" customHeight="1" x14ac:dyDescent="0.25">
      <c r="A48" s="33" t="s">
        <v>590</v>
      </c>
      <c r="B48" s="3" t="s">
        <v>61</v>
      </c>
    </row>
    <row r="49" spans="1:2" ht="15.95" customHeight="1" x14ac:dyDescent="0.25">
      <c r="A49" s="33" t="s">
        <v>591</v>
      </c>
      <c r="B49" s="3" t="s">
        <v>61</v>
      </c>
    </row>
    <row r="50" spans="1:2" ht="15.95" customHeight="1" x14ac:dyDescent="0.25">
      <c r="A50" s="33" t="s">
        <v>592</v>
      </c>
      <c r="B50" s="3" t="s">
        <v>61</v>
      </c>
    </row>
    <row r="51" spans="1:2" ht="15.95" customHeight="1" x14ac:dyDescent="0.25">
      <c r="A51" s="33" t="s">
        <v>593</v>
      </c>
      <c r="B51" s="3" t="s">
        <v>61</v>
      </c>
    </row>
    <row r="52" spans="1:2" ht="15.95" customHeight="1" x14ac:dyDescent="0.25">
      <c r="A52" s="33" t="s">
        <v>594</v>
      </c>
      <c r="B52" s="3" t="s">
        <v>61</v>
      </c>
    </row>
    <row r="53" spans="1:2" ht="29.1" customHeight="1" x14ac:dyDescent="0.25">
      <c r="A53" s="34" t="s">
        <v>595</v>
      </c>
      <c r="B53" s="3" t="s">
        <v>61</v>
      </c>
    </row>
    <row r="54" spans="1:2" ht="15.95" customHeight="1" x14ac:dyDescent="0.25">
      <c r="A54" s="33" t="s">
        <v>577</v>
      </c>
      <c r="B54" s="3"/>
    </row>
    <row r="55" spans="1:2" ht="15.95" customHeight="1" x14ac:dyDescent="0.25">
      <c r="A55" s="33" t="s">
        <v>596</v>
      </c>
      <c r="B55" s="3" t="s">
        <v>61</v>
      </c>
    </row>
    <row r="56" spans="1:2" ht="15.95" customHeight="1" x14ac:dyDescent="0.25">
      <c r="A56" s="33" t="s">
        <v>597</v>
      </c>
      <c r="B56" s="3" t="s">
        <v>61</v>
      </c>
    </row>
    <row r="57" spans="1:2" ht="15.95" customHeight="1" x14ac:dyDescent="0.25">
      <c r="A57" s="34" t="s">
        <v>598</v>
      </c>
      <c r="B57" s="3"/>
    </row>
    <row r="58" spans="1:2" ht="15.95" customHeight="1" x14ac:dyDescent="0.25">
      <c r="A58" s="34" t="s">
        <v>599</v>
      </c>
      <c r="B58" s="3"/>
    </row>
    <row r="59" spans="1:2" ht="15.95" customHeight="1" x14ac:dyDescent="0.25">
      <c r="A59" s="33" t="s">
        <v>600</v>
      </c>
      <c r="B59" s="3" t="s">
        <v>357</v>
      </c>
    </row>
    <row r="60" spans="1:2" ht="15.95" customHeight="1" x14ac:dyDescent="0.25">
      <c r="A60" s="33" t="s">
        <v>601</v>
      </c>
      <c r="B60" s="3" t="s">
        <v>61</v>
      </c>
    </row>
    <row r="61" spans="1:2" ht="15.95" customHeight="1" x14ac:dyDescent="0.25">
      <c r="A61" s="33" t="s">
        <v>602</v>
      </c>
      <c r="B61" s="3" t="s">
        <v>61</v>
      </c>
    </row>
    <row r="62" spans="1:2" ht="15.95" customHeight="1" x14ac:dyDescent="0.25">
      <c r="A62" s="34" t="s">
        <v>603</v>
      </c>
      <c r="B62" s="3" t="s">
        <v>604</v>
      </c>
    </row>
    <row r="63" spans="1:2" ht="29.1" customHeight="1" x14ac:dyDescent="0.25">
      <c r="A63" s="34" t="s">
        <v>605</v>
      </c>
      <c r="B63" s="3"/>
    </row>
    <row r="64" spans="1:2" ht="15.95" customHeight="1" x14ac:dyDescent="0.25">
      <c r="A64" s="33" t="s">
        <v>606</v>
      </c>
      <c r="B64" s="3" t="s">
        <v>607</v>
      </c>
    </row>
    <row r="65" spans="1:2" ht="15.95" customHeight="1" x14ac:dyDescent="0.25">
      <c r="A65" s="33" t="s">
        <v>608</v>
      </c>
      <c r="B65" s="3"/>
    </row>
    <row r="66" spans="1:2" ht="15.95" customHeight="1" x14ac:dyDescent="0.25">
      <c r="A66" s="33" t="s">
        <v>609</v>
      </c>
      <c r="B66" s="3"/>
    </row>
    <row r="67" spans="1:2" ht="15.95" customHeight="1" x14ac:dyDescent="0.25">
      <c r="A67" s="33" t="s">
        <v>610</v>
      </c>
      <c r="B67" s="3"/>
    </row>
    <row r="68" spans="1:2" ht="15.95" customHeight="1" x14ac:dyDescent="0.25">
      <c r="A68" s="33" t="s">
        <v>611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P12" activePane="bottomRight" state="frozen"/>
      <selection activeCell="I30" sqref="I30"/>
      <selection pane="topRight" activeCell="I30" sqref="I30"/>
      <selection pane="bottomLeft" activeCell="I30" sqref="I30"/>
      <selection pane="bottomRight" activeCell="B26" sqref="B26"/>
    </sheetView>
  </sheetViews>
  <sheetFormatPr defaultRowHeight="15" outlineLevelRow="1" x14ac:dyDescent="0.25"/>
  <cols>
    <col min="1" max="1" width="48.5703125"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0" t="s">
        <v>649</v>
      </c>
      <c r="M1" s="129" t="str">
        <f>IF(B4='[6]1. паспорт местоположение'!C26,"","ПОМЕНЯЙ ТАРИФ")</f>
        <v/>
      </c>
    </row>
    <row r="2" spans="1:19" x14ac:dyDescent="0.25">
      <c r="A2" s="217" t="s">
        <v>654</v>
      </c>
      <c r="B2" s="217"/>
      <c r="C2" s="217"/>
      <c r="D2" s="217"/>
      <c r="E2" s="217"/>
      <c r="F2" s="217"/>
      <c r="G2" s="217"/>
      <c r="H2" s="217"/>
      <c r="I2" s="217"/>
      <c r="J2" s="217"/>
      <c r="K2" s="217"/>
      <c r="L2" s="217"/>
    </row>
    <row r="3" spans="1:19" x14ac:dyDescent="0.25">
      <c r="A3" s="128" t="s">
        <v>653</v>
      </c>
      <c r="B3" s="128"/>
      <c r="C3" s="128"/>
      <c r="D3" s="128"/>
      <c r="E3" s="128"/>
      <c r="F3" s="128"/>
      <c r="G3" s="128">
        <v>2019</v>
      </c>
      <c r="H3" s="128">
        <v>2020</v>
      </c>
      <c r="I3" s="128">
        <v>2021</v>
      </c>
      <c r="J3" s="128">
        <v>2022</v>
      </c>
      <c r="K3" s="128">
        <v>2023</v>
      </c>
      <c r="L3" s="128"/>
      <c r="M3" s="128"/>
    </row>
    <row r="4" spans="1:19" x14ac:dyDescent="0.25">
      <c r="A4" s="127" t="s">
        <v>652</v>
      </c>
      <c r="B4" s="127" t="s">
        <v>26</v>
      </c>
      <c r="C4" s="125"/>
      <c r="D4" s="125"/>
      <c r="E4" s="125"/>
      <c r="F4" s="125"/>
      <c r="G4" s="126">
        <v>2.4003770000000002</v>
      </c>
      <c r="H4" s="126">
        <v>2.4684620000000002</v>
      </c>
      <c r="I4" s="126">
        <v>2.5644619999999998</v>
      </c>
      <c r="J4" s="126">
        <v>2.6421009999999998</v>
      </c>
      <c r="K4" s="126">
        <v>2.7221060000000001</v>
      </c>
      <c r="L4" s="125"/>
      <c r="M4" s="125"/>
    </row>
    <row r="5" spans="1:19" x14ac:dyDescent="0.25">
      <c r="A5" s="218" t="s">
        <v>651</v>
      </c>
      <c r="B5" s="218"/>
      <c r="C5" s="218"/>
      <c r="D5" s="218"/>
      <c r="E5" s="218"/>
      <c r="F5" s="218"/>
      <c r="G5" s="218"/>
      <c r="H5" s="218"/>
      <c r="I5" s="218"/>
      <c r="J5" s="218"/>
      <c r="K5" s="218"/>
      <c r="L5" s="218"/>
    </row>
    <row r="6" spans="1:19" x14ac:dyDescent="0.25">
      <c r="C6" s="128"/>
      <c r="D6" s="128"/>
      <c r="E6" s="128"/>
      <c r="F6" s="128"/>
      <c r="G6" s="128">
        <v>2019</v>
      </c>
      <c r="H6" s="128">
        <v>2020</v>
      </c>
      <c r="I6" s="128">
        <v>2021</v>
      </c>
      <c r="J6" s="128">
        <v>2022</v>
      </c>
      <c r="K6" s="128">
        <v>2023</v>
      </c>
      <c r="L6" s="128"/>
      <c r="M6" s="128"/>
    </row>
    <row r="7" spans="1:19" x14ac:dyDescent="0.25">
      <c r="A7" s="127" t="s">
        <v>650</v>
      </c>
      <c r="B7" s="127" t="str">
        <f>B4</f>
        <v>Архангельская область</v>
      </c>
      <c r="C7" s="125"/>
      <c r="D7" s="125"/>
      <c r="E7" s="125"/>
      <c r="F7" s="125"/>
      <c r="G7" s="126">
        <v>2.9758100000000001</v>
      </c>
      <c r="H7" s="126">
        <v>3.035809</v>
      </c>
      <c r="I7" s="126">
        <v>3.1268829999999999</v>
      </c>
      <c r="J7" s="126">
        <v>3.2206890000000001</v>
      </c>
      <c r="K7" s="126">
        <v>3.31731</v>
      </c>
      <c r="L7" s="125"/>
      <c r="M7" s="125"/>
    </row>
    <row r="10" spans="1:19" s="121" customFormat="1" ht="15.75" x14ac:dyDescent="0.25">
      <c r="A10" s="124"/>
      <c r="B10" s="122" t="s">
        <v>649</v>
      </c>
      <c r="C10" s="123"/>
      <c r="D10" s="123"/>
      <c r="E10" s="122" t="s">
        <v>648</v>
      </c>
      <c r="F10" s="122">
        <v>2018</v>
      </c>
      <c r="G10" s="122">
        <v>2019</v>
      </c>
      <c r="H10" s="122">
        <v>2020</v>
      </c>
      <c r="I10" s="122">
        <v>2021</v>
      </c>
      <c r="J10" s="122">
        <v>2022</v>
      </c>
      <c r="K10" s="122">
        <v>2023</v>
      </c>
      <c r="L10" s="122">
        <v>2024</v>
      </c>
      <c r="M10" s="122">
        <v>2025</v>
      </c>
      <c r="N10" s="122">
        <v>2026</v>
      </c>
      <c r="O10" s="122">
        <v>2027</v>
      </c>
      <c r="P10" s="122">
        <v>2028</v>
      </c>
      <c r="Q10" s="122">
        <v>2029</v>
      </c>
      <c r="R10" s="122">
        <v>2030</v>
      </c>
      <c r="S10" s="122">
        <v>2031</v>
      </c>
    </row>
    <row r="11" spans="1:19" s="100" customFormat="1" ht="26.25" outlineLevel="1" thickBot="1" x14ac:dyDescent="0.3">
      <c r="A11" s="106"/>
      <c r="B11" s="120" t="s">
        <v>647</v>
      </c>
      <c r="C11" s="116"/>
      <c r="D11" s="116"/>
      <c r="E11" s="119" t="s">
        <v>646</v>
      </c>
      <c r="F11" s="118">
        <v>0</v>
      </c>
      <c r="G11" s="118"/>
      <c r="H11" s="118"/>
      <c r="I11"/>
      <c r="J11" s="117"/>
      <c r="K11" s="117"/>
      <c r="L11" s="117"/>
      <c r="M11" s="117">
        <v>2.3110624220591511E-5</v>
      </c>
      <c r="N11" s="117">
        <v>0</v>
      </c>
      <c r="O11" s="117">
        <v>0</v>
      </c>
      <c r="P11" s="117">
        <v>0</v>
      </c>
      <c r="Q11" s="117">
        <v>0</v>
      </c>
      <c r="R11" s="117">
        <v>0</v>
      </c>
      <c r="S11" s="116"/>
    </row>
    <row r="12" spans="1:19" x14ac:dyDescent="0.25">
      <c r="B12" s="115" t="s">
        <v>645</v>
      </c>
      <c r="C12" s="114"/>
      <c r="D12" s="114"/>
      <c r="E12" s="114"/>
      <c r="F12" s="114"/>
      <c r="G12" s="114"/>
      <c r="H12" s="114"/>
      <c r="I12" s="114"/>
      <c r="J12" s="113"/>
      <c r="K12" s="113"/>
      <c r="L12" s="113"/>
      <c r="M12" s="113"/>
      <c r="N12" s="113"/>
      <c r="O12" s="113"/>
      <c r="P12" s="113"/>
      <c r="Q12" s="112"/>
      <c r="R12" s="112"/>
      <c r="S12" s="111"/>
    </row>
    <row r="13" spans="1:19" s="100" customFormat="1" ht="32.25" customHeight="1" outlineLevel="1" x14ac:dyDescent="0.25">
      <c r="A13" s="106"/>
      <c r="B13" s="110" t="s">
        <v>643</v>
      </c>
      <c r="C13" s="109"/>
      <c r="D13" s="109"/>
      <c r="E13" s="108"/>
      <c r="F13" s="107"/>
      <c r="G13" s="107"/>
      <c r="H13" s="107">
        <f t="shared" ref="H13:S13" si="0">H14*0.3</f>
        <v>0</v>
      </c>
      <c r="I13" s="107">
        <f t="shared" si="0"/>
        <v>0</v>
      </c>
      <c r="J13" s="107">
        <f t="shared" si="0"/>
        <v>0</v>
      </c>
      <c r="K13" s="107">
        <f t="shared" si="0"/>
        <v>0</v>
      </c>
      <c r="L13" s="107">
        <f t="shared" si="0"/>
        <v>0</v>
      </c>
      <c r="M13" s="107">
        <f t="shared" si="0"/>
        <v>6.9331872661774529E-3</v>
      </c>
      <c r="N13" s="107">
        <f t="shared" si="0"/>
        <v>6.9331872661774529E-3</v>
      </c>
      <c r="O13" s="107">
        <f t="shared" si="0"/>
        <v>6.9331872661774529E-3</v>
      </c>
      <c r="P13" s="107">
        <f t="shared" si="0"/>
        <v>6.9331872661774529E-3</v>
      </c>
      <c r="Q13" s="107">
        <f t="shared" si="0"/>
        <v>6.9331872661774529E-3</v>
      </c>
      <c r="R13" s="107">
        <f t="shared" si="0"/>
        <v>6.9331872661774529E-3</v>
      </c>
      <c r="S13" s="107">
        <f t="shared" si="0"/>
        <v>6.9331872661774529E-3</v>
      </c>
    </row>
    <row r="14" spans="1:19" s="100" customFormat="1" ht="32.25" customHeight="1" outlineLevel="1" thickBot="1" x14ac:dyDescent="0.3">
      <c r="A14" s="106"/>
      <c r="B14" s="105" t="s">
        <v>635</v>
      </c>
      <c r="C14" s="104"/>
      <c r="D14" s="104"/>
      <c r="E14" s="103"/>
      <c r="F14" s="102"/>
      <c r="G14" s="102"/>
      <c r="H14" s="102">
        <f>H11*1000</f>
        <v>0</v>
      </c>
      <c r="I14" s="102">
        <f t="shared" ref="I14:S14" si="1">H14+I11*1000</f>
        <v>0</v>
      </c>
      <c r="J14" s="102">
        <f t="shared" si="1"/>
        <v>0</v>
      </c>
      <c r="K14" s="102">
        <f t="shared" si="1"/>
        <v>0</v>
      </c>
      <c r="L14" s="102">
        <f t="shared" si="1"/>
        <v>0</v>
      </c>
      <c r="M14" s="102">
        <f t="shared" si="1"/>
        <v>2.311062422059151E-2</v>
      </c>
      <c r="N14" s="102">
        <f t="shared" si="1"/>
        <v>2.311062422059151E-2</v>
      </c>
      <c r="O14" s="102">
        <f t="shared" si="1"/>
        <v>2.311062422059151E-2</v>
      </c>
      <c r="P14" s="102">
        <f t="shared" si="1"/>
        <v>2.311062422059151E-2</v>
      </c>
      <c r="Q14" s="102">
        <f t="shared" si="1"/>
        <v>2.311062422059151E-2</v>
      </c>
      <c r="R14" s="102">
        <f t="shared" si="1"/>
        <v>2.311062422059151E-2</v>
      </c>
      <c r="S14" s="101">
        <f t="shared" si="1"/>
        <v>2.311062422059151E-2</v>
      </c>
    </row>
    <row r="15" spans="1:19" ht="15.75" thickBot="1" x14ac:dyDescent="0.3">
      <c r="B15" s="77"/>
      <c r="C15" s="77"/>
      <c r="D15" s="77"/>
      <c r="E15" s="77"/>
      <c r="F15" s="77"/>
      <c r="G15" s="77"/>
      <c r="H15" s="77"/>
      <c r="I15" s="77"/>
      <c r="J15" s="77"/>
      <c r="K15" s="77"/>
      <c r="L15" s="77"/>
      <c r="M15" s="77"/>
      <c r="N15" s="77"/>
      <c r="O15" s="77"/>
      <c r="P15" s="77"/>
      <c r="Q15" s="77"/>
      <c r="R15" s="77"/>
      <c r="S15" s="77"/>
    </row>
    <row r="16" spans="1:19" x14ac:dyDescent="0.25">
      <c r="B16" s="99" t="s">
        <v>644</v>
      </c>
      <c r="C16" s="98"/>
      <c r="D16" s="98"/>
      <c r="E16" s="98"/>
      <c r="F16" s="98"/>
      <c r="G16" s="98"/>
      <c r="H16" s="98"/>
      <c r="I16" s="98"/>
      <c r="J16" s="98"/>
      <c r="K16" s="98"/>
      <c r="L16" s="98"/>
      <c r="M16" s="98"/>
      <c r="N16" s="98"/>
      <c r="O16" s="98"/>
      <c r="P16" s="98"/>
      <c r="Q16" s="98"/>
      <c r="R16" s="98"/>
      <c r="S16" s="97"/>
    </row>
    <row r="17" spans="2:19" x14ac:dyDescent="0.25">
      <c r="B17" s="93" t="s">
        <v>643</v>
      </c>
      <c r="C17" s="92"/>
      <c r="D17" s="92"/>
      <c r="E17" s="92"/>
      <c r="F17" s="92"/>
      <c r="G17" s="96"/>
      <c r="H17" s="96"/>
      <c r="I17" s="96"/>
      <c r="J17" s="96"/>
      <c r="K17" s="96"/>
      <c r="L17" s="96"/>
      <c r="M17" s="96"/>
      <c r="N17" s="96"/>
      <c r="O17" s="96"/>
      <c r="P17" s="96"/>
      <c r="Q17" s="95"/>
      <c r="R17" s="95"/>
      <c r="S17" s="94"/>
    </row>
    <row r="18" spans="2:19" x14ac:dyDescent="0.25">
      <c r="B18" s="63" t="s">
        <v>642</v>
      </c>
      <c r="C18" s="62"/>
      <c r="D18" s="62"/>
      <c r="E18" s="62"/>
      <c r="F18" s="62"/>
      <c r="G18" s="85">
        <f>G7*1.2</f>
        <v>3.5709719999999998</v>
      </c>
      <c r="H18" s="85">
        <f>H7*1.2</f>
        <v>3.6429707999999996</v>
      </c>
      <c r="I18" s="85">
        <f>I7*1.2</f>
        <v>3.7522595999999995</v>
      </c>
      <c r="J18" s="85">
        <f>J7*1.2</f>
        <v>3.8648267999999999</v>
      </c>
      <c r="K18" s="85">
        <f>K7*1.2</f>
        <v>3.980772</v>
      </c>
      <c r="L18" s="85">
        <f t="shared" ref="L18:S18" si="2">K18*L19+K18</f>
        <v>4.1571227722627011</v>
      </c>
      <c r="M18" s="85">
        <f t="shared" si="2"/>
        <v>4.3371288749349981</v>
      </c>
      <c r="N18" s="85">
        <f t="shared" si="2"/>
        <v>4.5205922293110303</v>
      </c>
      <c r="O18" s="85">
        <f t="shared" si="2"/>
        <v>4.7072956099151426</v>
      </c>
      <c r="P18" s="85">
        <f t="shared" si="2"/>
        <v>4.8970026651895147</v>
      </c>
      <c r="Q18" s="85">
        <f t="shared" si="2"/>
        <v>5.0943550373938598</v>
      </c>
      <c r="R18" s="85">
        <f t="shared" si="2"/>
        <v>5.2996608377414125</v>
      </c>
      <c r="S18" s="84">
        <f t="shared" si="2"/>
        <v>5.5132405945264251</v>
      </c>
    </row>
    <row r="19" spans="2:19" x14ac:dyDescent="0.25">
      <c r="B19" s="63" t="s">
        <v>641</v>
      </c>
      <c r="C19" s="62"/>
      <c r="D19" s="62"/>
      <c r="E19" s="62"/>
      <c r="F19" s="62"/>
      <c r="G19" s="89">
        <v>5.0429053871322085E-2</v>
      </c>
      <c r="H19" s="89">
        <v>4.3559215853171906E-2</v>
      </c>
      <c r="I19" s="89">
        <v>4.2377116826678642E-2</v>
      </c>
      <c r="J19" s="89">
        <v>4.320055154720407E-2</v>
      </c>
      <c r="K19" s="89">
        <v>4.3900921854207978E-2</v>
      </c>
      <c r="L19" s="89">
        <v>4.430064627230635E-2</v>
      </c>
      <c r="M19" s="89">
        <v>4.3300646272306412E-2</v>
      </c>
      <c r="N19" s="89">
        <v>4.2300646272306466E-2</v>
      </c>
      <c r="O19" s="89">
        <v>4.1300646272306521E-2</v>
      </c>
      <c r="P19" s="89">
        <v>4.0300646272306583E-2</v>
      </c>
      <c r="Q19" s="89">
        <v>4.0300646272306583E-2</v>
      </c>
      <c r="R19" s="89">
        <v>4.0300646272306583E-2</v>
      </c>
      <c r="S19" s="89">
        <v>4.0300646272306583E-2</v>
      </c>
    </row>
    <row r="20" spans="2:19" x14ac:dyDescent="0.25">
      <c r="B20" s="63" t="s">
        <v>640</v>
      </c>
      <c r="C20" s="62"/>
      <c r="D20" s="62"/>
      <c r="E20" s="62"/>
      <c r="F20" s="62"/>
      <c r="G20" s="87">
        <f t="shared" ref="G20:S20" si="3">G19</f>
        <v>5.0429053871322085E-2</v>
      </c>
      <c r="H20" s="87">
        <f t="shared" si="3"/>
        <v>4.3559215853171906E-2</v>
      </c>
      <c r="I20" s="87">
        <f t="shared" si="3"/>
        <v>4.2377116826678642E-2</v>
      </c>
      <c r="J20" s="87">
        <f t="shared" si="3"/>
        <v>4.320055154720407E-2</v>
      </c>
      <c r="K20" s="87">
        <f t="shared" si="3"/>
        <v>4.3900921854207978E-2</v>
      </c>
      <c r="L20" s="87">
        <f t="shared" si="3"/>
        <v>4.430064627230635E-2</v>
      </c>
      <c r="M20" s="87">
        <f t="shared" si="3"/>
        <v>4.3300646272306412E-2</v>
      </c>
      <c r="N20" s="87">
        <f t="shared" si="3"/>
        <v>4.2300646272306466E-2</v>
      </c>
      <c r="O20" s="87">
        <f t="shared" si="3"/>
        <v>4.1300646272306521E-2</v>
      </c>
      <c r="P20" s="87">
        <f t="shared" si="3"/>
        <v>4.0300646272306583E-2</v>
      </c>
      <c r="Q20" s="87">
        <f t="shared" si="3"/>
        <v>4.0300646272306583E-2</v>
      </c>
      <c r="R20" s="87">
        <f t="shared" si="3"/>
        <v>4.0300646272306583E-2</v>
      </c>
      <c r="S20" s="86">
        <f t="shared" si="3"/>
        <v>4.0300646272306583E-2</v>
      </c>
    </row>
    <row r="21" spans="2:19" x14ac:dyDescent="0.25">
      <c r="B21" s="63" t="s">
        <v>639</v>
      </c>
      <c r="C21" s="62"/>
      <c r="D21" s="62"/>
      <c r="E21" s="62"/>
      <c r="F21" s="62"/>
      <c r="G21" s="85">
        <f t="shared" ref="G21:S21" si="4">G18/1.2</f>
        <v>2.9758100000000001</v>
      </c>
      <c r="H21" s="85">
        <f t="shared" si="4"/>
        <v>3.035809</v>
      </c>
      <c r="I21" s="85">
        <f t="shared" si="4"/>
        <v>3.1268829999999999</v>
      </c>
      <c r="J21" s="85">
        <f t="shared" si="4"/>
        <v>3.2206890000000001</v>
      </c>
      <c r="K21" s="85">
        <f t="shared" si="4"/>
        <v>3.31731</v>
      </c>
      <c r="L21" s="85">
        <f t="shared" si="4"/>
        <v>3.4642689768855846</v>
      </c>
      <c r="M21" s="85">
        <f t="shared" si="4"/>
        <v>3.614274062445832</v>
      </c>
      <c r="N21" s="85">
        <f t="shared" si="4"/>
        <v>3.7671601910925254</v>
      </c>
      <c r="O21" s="85">
        <f t="shared" si="4"/>
        <v>3.9227463415959525</v>
      </c>
      <c r="P21" s="85">
        <f t="shared" si="4"/>
        <v>4.0808355543245955</v>
      </c>
      <c r="Q21" s="85">
        <f t="shared" si="4"/>
        <v>4.2452958644948833</v>
      </c>
      <c r="R21" s="85">
        <f t="shared" si="4"/>
        <v>4.4163840314511775</v>
      </c>
      <c r="S21" s="84">
        <f t="shared" si="4"/>
        <v>4.5943671621053541</v>
      </c>
    </row>
    <row r="22" spans="2:19" x14ac:dyDescent="0.25">
      <c r="B22" s="63" t="s">
        <v>638</v>
      </c>
      <c r="C22" s="62"/>
      <c r="D22" s="62"/>
      <c r="E22" s="62"/>
      <c r="F22" s="62"/>
      <c r="G22" s="85">
        <f t="shared" ref="G22:S22" si="5">G21*0.2</f>
        <v>0.59516200000000008</v>
      </c>
      <c r="H22" s="85">
        <f t="shared" si="5"/>
        <v>0.60716180000000008</v>
      </c>
      <c r="I22" s="85">
        <f t="shared" si="5"/>
        <v>0.62537660000000006</v>
      </c>
      <c r="J22" s="85">
        <f t="shared" si="5"/>
        <v>0.64413780000000009</v>
      </c>
      <c r="K22" s="85">
        <f t="shared" si="5"/>
        <v>0.663462</v>
      </c>
      <c r="L22" s="85">
        <f t="shared" si="5"/>
        <v>0.692853795377117</v>
      </c>
      <c r="M22" s="85">
        <f t="shared" si="5"/>
        <v>0.7228548124891665</v>
      </c>
      <c r="N22" s="85">
        <f t="shared" si="5"/>
        <v>0.75343203821850513</v>
      </c>
      <c r="O22" s="85">
        <f t="shared" si="5"/>
        <v>0.78454926831919058</v>
      </c>
      <c r="P22" s="85">
        <f t="shared" si="5"/>
        <v>0.81616711086491911</v>
      </c>
      <c r="Q22" s="85">
        <f t="shared" si="5"/>
        <v>0.8490591728989767</v>
      </c>
      <c r="R22" s="85">
        <f t="shared" si="5"/>
        <v>0.88327680629023553</v>
      </c>
      <c r="S22" s="84">
        <f t="shared" si="5"/>
        <v>0.91887343242107089</v>
      </c>
    </row>
    <row r="23" spans="2:19" x14ac:dyDescent="0.25">
      <c r="B23" s="93" t="s">
        <v>635</v>
      </c>
      <c r="C23" s="92"/>
      <c r="D23" s="92"/>
      <c r="E23" s="92"/>
      <c r="F23" s="92"/>
      <c r="G23" s="92"/>
      <c r="H23" s="92"/>
      <c r="I23" s="92"/>
      <c r="J23" s="92"/>
      <c r="K23" s="92"/>
      <c r="L23" s="92"/>
      <c r="M23" s="92"/>
      <c r="N23" s="92"/>
      <c r="O23" s="92"/>
      <c r="P23" s="92"/>
      <c r="Q23" s="91"/>
      <c r="R23" s="91"/>
      <c r="S23" s="90"/>
    </row>
    <row r="24" spans="2:19" x14ac:dyDescent="0.25">
      <c r="B24" s="63" t="s">
        <v>642</v>
      </c>
      <c r="C24" s="62"/>
      <c r="D24" s="62"/>
      <c r="E24" s="62"/>
      <c r="F24" s="62"/>
      <c r="G24" s="85">
        <f>G4*1.18</f>
        <v>2.8324448600000003</v>
      </c>
      <c r="H24" s="85">
        <f>H4*1.18</f>
        <v>2.9127851599999999</v>
      </c>
      <c r="I24" s="85">
        <f>I4*1.18</f>
        <v>3.0260651599999995</v>
      </c>
      <c r="J24" s="85">
        <f>J4*1.18</f>
        <v>3.1176791799999997</v>
      </c>
      <c r="K24" s="85">
        <f>K4*1.18</f>
        <v>3.21208508</v>
      </c>
      <c r="L24" s="85">
        <f t="shared" ref="L24:S24" si="6">K24*L25+K24</f>
        <v>3.3020234622400002</v>
      </c>
      <c r="M24" s="85">
        <f t="shared" si="6"/>
        <v>3.39117809572048</v>
      </c>
      <c r="N24" s="85">
        <f t="shared" si="6"/>
        <v>3.4827399043049327</v>
      </c>
      <c r="O24" s="85">
        <f t="shared" si="6"/>
        <v>3.5698084019125562</v>
      </c>
      <c r="P24" s="85">
        <f t="shared" si="6"/>
        <v>3.6519139951565451</v>
      </c>
      <c r="Q24" s="85">
        <f t="shared" si="6"/>
        <v>3.732256103049989</v>
      </c>
      <c r="R24" s="85">
        <f t="shared" si="6"/>
        <v>3.8069012251109888</v>
      </c>
      <c r="S24" s="84">
        <f t="shared" si="6"/>
        <v>3.8830392496132085</v>
      </c>
    </row>
    <row r="25" spans="2:19" x14ac:dyDescent="0.25">
      <c r="B25" s="63" t="s">
        <v>641</v>
      </c>
      <c r="C25" s="62"/>
      <c r="D25" s="62"/>
      <c r="E25" s="62"/>
      <c r="F25" s="62"/>
      <c r="G25" s="89">
        <v>4.7E-2</v>
      </c>
      <c r="H25" s="89">
        <v>4.4999999999999998E-2</v>
      </c>
      <c r="I25" s="89">
        <v>4.1000000000000002E-2</v>
      </c>
      <c r="J25" s="89">
        <v>3.5999999999999997E-2</v>
      </c>
      <c r="K25" s="89">
        <v>3.2000000000000001E-2</v>
      </c>
      <c r="L25" s="89">
        <v>2.8000000000000001E-2</v>
      </c>
      <c r="M25" s="89">
        <v>2.7E-2</v>
      </c>
      <c r="N25" s="89">
        <v>2.7E-2</v>
      </c>
      <c r="O25" s="89">
        <v>2.5000000000000001E-2</v>
      </c>
      <c r="P25" s="89">
        <v>2.3E-2</v>
      </c>
      <c r="Q25" s="89">
        <v>2.1999999999999999E-2</v>
      </c>
      <c r="R25" s="89">
        <v>0.02</v>
      </c>
      <c r="S25" s="88">
        <v>0.02</v>
      </c>
    </row>
    <row r="26" spans="2:19" x14ac:dyDescent="0.25">
      <c r="B26" s="63" t="s">
        <v>640</v>
      </c>
      <c r="C26" s="62"/>
      <c r="D26" s="62"/>
      <c r="E26" s="62"/>
      <c r="F26" s="62"/>
      <c r="G26" s="87">
        <f t="shared" ref="G26:S26" si="7">G25</f>
        <v>4.7E-2</v>
      </c>
      <c r="H26" s="87">
        <f t="shared" si="7"/>
        <v>4.4999999999999998E-2</v>
      </c>
      <c r="I26" s="87">
        <f t="shared" si="7"/>
        <v>4.1000000000000002E-2</v>
      </c>
      <c r="J26" s="87">
        <f t="shared" si="7"/>
        <v>3.5999999999999997E-2</v>
      </c>
      <c r="K26" s="87">
        <f t="shared" si="7"/>
        <v>3.2000000000000001E-2</v>
      </c>
      <c r="L26" s="87">
        <f t="shared" si="7"/>
        <v>2.8000000000000001E-2</v>
      </c>
      <c r="M26" s="87">
        <f t="shared" si="7"/>
        <v>2.7E-2</v>
      </c>
      <c r="N26" s="87">
        <f t="shared" si="7"/>
        <v>2.7E-2</v>
      </c>
      <c r="O26" s="87">
        <f t="shared" si="7"/>
        <v>2.5000000000000001E-2</v>
      </c>
      <c r="P26" s="87">
        <f t="shared" si="7"/>
        <v>2.3E-2</v>
      </c>
      <c r="Q26" s="87">
        <f t="shared" si="7"/>
        <v>2.1999999999999999E-2</v>
      </c>
      <c r="R26" s="87">
        <f t="shared" si="7"/>
        <v>0.02</v>
      </c>
      <c r="S26" s="86">
        <f t="shared" si="7"/>
        <v>0.02</v>
      </c>
    </row>
    <row r="27" spans="2:19" x14ac:dyDescent="0.25">
      <c r="B27" s="63" t="s">
        <v>639</v>
      </c>
      <c r="C27" s="62"/>
      <c r="D27" s="62"/>
      <c r="E27" s="62"/>
      <c r="F27" s="62"/>
      <c r="G27" s="85">
        <f t="shared" ref="G27:S27" si="8">G24/1.18</f>
        <v>2.4003770000000002</v>
      </c>
      <c r="H27" s="85">
        <f t="shared" si="8"/>
        <v>2.4684620000000002</v>
      </c>
      <c r="I27" s="85">
        <f t="shared" si="8"/>
        <v>2.5644619999999998</v>
      </c>
      <c r="J27" s="85">
        <f t="shared" si="8"/>
        <v>2.6421009999999998</v>
      </c>
      <c r="K27" s="85">
        <f t="shared" si="8"/>
        <v>2.7221060000000001</v>
      </c>
      <c r="L27" s="85">
        <f t="shared" si="8"/>
        <v>2.7983249680000002</v>
      </c>
      <c r="M27" s="85">
        <f t="shared" si="8"/>
        <v>2.8738797421360003</v>
      </c>
      <c r="N27" s="85">
        <f t="shared" si="8"/>
        <v>2.951474495173672</v>
      </c>
      <c r="O27" s="85">
        <f t="shared" si="8"/>
        <v>3.0252613575530138</v>
      </c>
      <c r="P27" s="85">
        <f t="shared" si="8"/>
        <v>3.0948423687767335</v>
      </c>
      <c r="Q27" s="85">
        <f t="shared" si="8"/>
        <v>3.1629289008898214</v>
      </c>
      <c r="R27" s="85">
        <f t="shared" si="8"/>
        <v>3.2261874789076179</v>
      </c>
      <c r="S27" s="84">
        <f t="shared" si="8"/>
        <v>3.2907112284857702</v>
      </c>
    </row>
    <row r="28" spans="2:19" ht="15.75" thickBot="1" x14ac:dyDescent="0.3">
      <c r="B28" s="59" t="s">
        <v>638</v>
      </c>
      <c r="C28" s="58"/>
      <c r="D28" s="58"/>
      <c r="E28" s="58"/>
      <c r="F28" s="58"/>
      <c r="G28" s="83">
        <f t="shared" ref="G28:S28" si="9">G27*0.18</f>
        <v>0.43206786000000003</v>
      </c>
      <c r="H28" s="83">
        <f t="shared" si="9"/>
        <v>0.44432315999999999</v>
      </c>
      <c r="I28" s="83">
        <f t="shared" si="9"/>
        <v>0.46160315999999996</v>
      </c>
      <c r="J28" s="83">
        <f t="shared" si="9"/>
        <v>0.47557817999999996</v>
      </c>
      <c r="K28" s="83">
        <f t="shared" si="9"/>
        <v>0.48997908000000001</v>
      </c>
      <c r="L28" s="83">
        <f t="shared" si="9"/>
        <v>0.50369849424000002</v>
      </c>
      <c r="M28" s="83">
        <f t="shared" si="9"/>
        <v>0.51729835358448006</v>
      </c>
      <c r="N28" s="83">
        <f t="shared" si="9"/>
        <v>0.53126540913126097</v>
      </c>
      <c r="O28" s="83">
        <f t="shared" si="9"/>
        <v>0.54454704435954249</v>
      </c>
      <c r="P28" s="83">
        <f t="shared" si="9"/>
        <v>0.557071626379812</v>
      </c>
      <c r="Q28" s="83">
        <f t="shared" si="9"/>
        <v>0.56932720216016786</v>
      </c>
      <c r="R28" s="83">
        <f t="shared" si="9"/>
        <v>0.58071374620337124</v>
      </c>
      <c r="S28" s="82">
        <f t="shared" si="9"/>
        <v>0.59232802112743865</v>
      </c>
    </row>
    <row r="29" spans="2:19" x14ac:dyDescent="0.25">
      <c r="B29" s="77"/>
      <c r="C29" s="77"/>
      <c r="D29" s="77"/>
      <c r="E29" s="77"/>
      <c r="F29" s="77"/>
      <c r="G29" s="77"/>
      <c r="H29" s="77"/>
      <c r="I29" s="77"/>
      <c r="J29" s="77"/>
      <c r="K29" s="77"/>
      <c r="L29" s="77"/>
      <c r="M29" s="77"/>
      <c r="N29" s="77"/>
      <c r="O29" s="77"/>
      <c r="P29" s="77"/>
      <c r="Q29" s="77"/>
      <c r="R29" s="77"/>
      <c r="S29" s="77"/>
    </row>
    <row r="30" spans="2:19" x14ac:dyDescent="0.25">
      <c r="B30" s="77" t="s">
        <v>637</v>
      </c>
      <c r="C30" s="77"/>
      <c r="D30" s="77"/>
      <c r="E30" s="77"/>
      <c r="F30" s="77"/>
      <c r="G30" s="77"/>
      <c r="H30" s="77"/>
      <c r="I30" s="77"/>
      <c r="J30" s="77"/>
      <c r="K30" s="77"/>
      <c r="L30" s="77"/>
      <c r="M30" s="77"/>
      <c r="N30" s="77"/>
      <c r="O30" s="77"/>
      <c r="P30" s="77"/>
      <c r="Q30" s="77"/>
      <c r="R30" s="77"/>
      <c r="S30" s="77"/>
    </row>
    <row r="31" spans="2:19" ht="15.75" thickBot="1" x14ac:dyDescent="0.3">
      <c r="B31" s="77"/>
      <c r="C31" s="77"/>
      <c r="D31" s="77"/>
      <c r="E31" s="77"/>
      <c r="F31" s="77"/>
      <c r="G31" s="77"/>
      <c r="H31" s="77"/>
      <c r="I31" s="77"/>
      <c r="J31" s="77"/>
      <c r="K31" s="77"/>
      <c r="L31" s="77"/>
      <c r="M31" s="77"/>
      <c r="N31" s="77"/>
      <c r="O31" s="77"/>
      <c r="P31" s="77"/>
      <c r="Q31" s="77"/>
      <c r="R31" s="77"/>
      <c r="S31" s="77"/>
    </row>
    <row r="32" spans="2:19" x14ac:dyDescent="0.25">
      <c r="B32" s="81" t="s">
        <v>636</v>
      </c>
      <c r="C32" s="80"/>
      <c r="D32" s="80"/>
      <c r="E32" s="80"/>
      <c r="F32" s="80"/>
      <c r="G32" s="79">
        <f t="shared" ref="G32:S32" si="10">G33*1.2</f>
        <v>0</v>
      </c>
      <c r="H32" s="79">
        <f t="shared" si="10"/>
        <v>0</v>
      </c>
      <c r="I32" s="79">
        <f t="shared" si="10"/>
        <v>0</v>
      </c>
      <c r="J32" s="79">
        <f t="shared" si="10"/>
        <v>0</v>
      </c>
      <c r="K32" s="79">
        <f t="shared" si="10"/>
        <v>0</v>
      </c>
      <c r="L32" s="79">
        <f t="shared" si="10"/>
        <v>0</v>
      </c>
      <c r="M32" s="79">
        <f t="shared" si="10"/>
        <v>3.0070126687469875E-2</v>
      </c>
      <c r="N32" s="79">
        <f t="shared" si="10"/>
        <v>3.1342112479839979E-2</v>
      </c>
      <c r="O32" s="79">
        <f t="shared" si="10"/>
        <v>3.2636561980796695E-2</v>
      </c>
      <c r="P32" s="79">
        <f t="shared" si="10"/>
        <v>3.3951836520728994E-2</v>
      </c>
      <c r="Q32" s="79">
        <f t="shared" si="10"/>
        <v>3.5320117474646071E-2</v>
      </c>
      <c r="R32" s="79">
        <f t="shared" si="10"/>
        <v>3.6743541035288096E-2</v>
      </c>
      <c r="S32" s="78">
        <f t="shared" si="10"/>
        <v>3.8224329485343218E-2</v>
      </c>
    </row>
    <row r="33" spans="2:19" x14ac:dyDescent="0.25">
      <c r="B33" s="63" t="s">
        <v>633</v>
      </c>
      <c r="C33" s="62"/>
      <c r="D33" s="62"/>
      <c r="E33" s="62"/>
      <c r="F33" s="62"/>
      <c r="G33" s="61">
        <f t="shared" ref="G33:S33" si="11">G13*G21</f>
        <v>0</v>
      </c>
      <c r="H33" s="61">
        <f t="shared" si="11"/>
        <v>0</v>
      </c>
      <c r="I33" s="61">
        <f t="shared" si="11"/>
        <v>0</v>
      </c>
      <c r="J33" s="61">
        <f t="shared" si="11"/>
        <v>0</v>
      </c>
      <c r="K33" s="61">
        <f t="shared" si="11"/>
        <v>0</v>
      </c>
      <c r="L33" s="61">
        <f t="shared" si="11"/>
        <v>0</v>
      </c>
      <c r="M33" s="61">
        <f t="shared" si="11"/>
        <v>2.5058438906224896E-2</v>
      </c>
      <c r="N33" s="61">
        <f t="shared" si="11"/>
        <v>2.6118427066533317E-2</v>
      </c>
      <c r="O33" s="61">
        <f t="shared" si="11"/>
        <v>2.7197134983997246E-2</v>
      </c>
      <c r="P33" s="61">
        <f t="shared" si="11"/>
        <v>2.8293197100607494E-2</v>
      </c>
      <c r="Q33" s="61">
        <f t="shared" si="11"/>
        <v>2.9433431228871727E-2</v>
      </c>
      <c r="R33" s="61">
        <f t="shared" si="11"/>
        <v>3.0619617529406746E-2</v>
      </c>
      <c r="S33" s="60">
        <f t="shared" si="11"/>
        <v>3.1853607904452685E-2</v>
      </c>
    </row>
    <row r="34" spans="2:19" x14ac:dyDescent="0.25">
      <c r="B34" s="63" t="s">
        <v>632</v>
      </c>
      <c r="C34" s="62"/>
      <c r="D34" s="62"/>
      <c r="E34" s="62"/>
      <c r="F34" s="62"/>
      <c r="G34" s="62"/>
      <c r="H34" s="61">
        <f t="shared" ref="H34:S34" si="12">H32-H33</f>
        <v>0</v>
      </c>
      <c r="I34" s="61">
        <f t="shared" si="12"/>
        <v>0</v>
      </c>
      <c r="J34" s="61">
        <f t="shared" si="12"/>
        <v>0</v>
      </c>
      <c r="K34" s="61">
        <f t="shared" si="12"/>
        <v>0</v>
      </c>
      <c r="L34" s="61">
        <f t="shared" si="12"/>
        <v>0</v>
      </c>
      <c r="M34" s="61">
        <f t="shared" si="12"/>
        <v>5.0116877812449792E-3</v>
      </c>
      <c r="N34" s="61">
        <f t="shared" si="12"/>
        <v>5.2236854133066619E-3</v>
      </c>
      <c r="O34" s="61">
        <f t="shared" si="12"/>
        <v>5.4394269967994492E-3</v>
      </c>
      <c r="P34" s="61">
        <f t="shared" si="12"/>
        <v>5.6586394201215001E-3</v>
      </c>
      <c r="Q34" s="61">
        <f t="shared" si="12"/>
        <v>5.8866862457743439E-3</v>
      </c>
      <c r="R34" s="61">
        <f t="shared" si="12"/>
        <v>6.1239235058813506E-3</v>
      </c>
      <c r="S34" s="60">
        <f t="shared" si="12"/>
        <v>6.3707215808905329E-3</v>
      </c>
    </row>
    <row r="35" spans="2:19" x14ac:dyDescent="0.25">
      <c r="B35" s="63" t="s">
        <v>631</v>
      </c>
      <c r="C35" s="62"/>
      <c r="D35" s="62"/>
      <c r="E35" s="62"/>
      <c r="F35" s="62"/>
      <c r="G35" s="62"/>
      <c r="H35" s="61">
        <f t="shared" ref="H35:S35" si="13">H33</f>
        <v>0</v>
      </c>
      <c r="I35" s="61">
        <f t="shared" si="13"/>
        <v>0</v>
      </c>
      <c r="J35" s="61">
        <f t="shared" si="13"/>
        <v>0</v>
      </c>
      <c r="K35" s="61">
        <f t="shared" si="13"/>
        <v>0</v>
      </c>
      <c r="L35" s="61">
        <f t="shared" si="13"/>
        <v>0</v>
      </c>
      <c r="M35" s="61">
        <f t="shared" si="13"/>
        <v>2.5058438906224896E-2</v>
      </c>
      <c r="N35" s="61">
        <f t="shared" si="13"/>
        <v>2.6118427066533317E-2</v>
      </c>
      <c r="O35" s="61">
        <f t="shared" si="13"/>
        <v>2.7197134983997246E-2</v>
      </c>
      <c r="P35" s="61">
        <f t="shared" si="13"/>
        <v>2.8293197100607494E-2</v>
      </c>
      <c r="Q35" s="61">
        <f t="shared" si="13"/>
        <v>2.9433431228871727E-2</v>
      </c>
      <c r="R35" s="61">
        <f t="shared" si="13"/>
        <v>3.0619617529406746E-2</v>
      </c>
      <c r="S35" s="60">
        <f t="shared" si="13"/>
        <v>3.1853607904452685E-2</v>
      </c>
    </row>
    <row r="36" spans="2:19" ht="15.75" thickBot="1" x14ac:dyDescent="0.3">
      <c r="B36" s="59" t="s">
        <v>630</v>
      </c>
      <c r="C36" s="58"/>
      <c r="D36" s="58"/>
      <c r="E36" s="58"/>
      <c r="F36" s="58"/>
      <c r="G36" s="58"/>
      <c r="H36" s="57">
        <f t="shared" ref="H36:S36" si="14">H34</f>
        <v>0</v>
      </c>
      <c r="I36" s="57">
        <f t="shared" si="14"/>
        <v>0</v>
      </c>
      <c r="J36" s="57">
        <f t="shared" si="14"/>
        <v>0</v>
      </c>
      <c r="K36" s="57">
        <f t="shared" si="14"/>
        <v>0</v>
      </c>
      <c r="L36" s="57">
        <f t="shared" si="14"/>
        <v>0</v>
      </c>
      <c r="M36" s="57">
        <f t="shared" si="14"/>
        <v>5.0116877812449792E-3</v>
      </c>
      <c r="N36" s="57">
        <f t="shared" si="14"/>
        <v>5.2236854133066619E-3</v>
      </c>
      <c r="O36" s="57">
        <f t="shared" si="14"/>
        <v>5.4394269967994492E-3</v>
      </c>
      <c r="P36" s="57">
        <f t="shared" si="14"/>
        <v>5.6586394201215001E-3</v>
      </c>
      <c r="Q36" s="57">
        <f t="shared" si="14"/>
        <v>5.8866862457743439E-3</v>
      </c>
      <c r="R36" s="57">
        <f t="shared" si="14"/>
        <v>6.1239235058813506E-3</v>
      </c>
      <c r="S36" s="56">
        <f t="shared" si="14"/>
        <v>6.3707215808905329E-3</v>
      </c>
    </row>
    <row r="37" spans="2:19" x14ac:dyDescent="0.25">
      <c r="B37" s="81" t="s">
        <v>635</v>
      </c>
      <c r="C37" s="80"/>
      <c r="D37" s="80"/>
      <c r="E37" s="80"/>
      <c r="F37" s="80"/>
      <c r="G37" s="79"/>
      <c r="H37" s="79">
        <f t="shared" ref="H37:S37" si="15">H38*1.2</f>
        <v>0</v>
      </c>
      <c r="I37" s="79">
        <f t="shared" si="15"/>
        <v>0</v>
      </c>
      <c r="J37" s="79">
        <f t="shared" si="15"/>
        <v>0</v>
      </c>
      <c r="K37" s="79">
        <f t="shared" si="15"/>
        <v>0</v>
      </c>
      <c r="L37" s="79">
        <f t="shared" si="15"/>
        <v>0</v>
      </c>
      <c r="M37" s="79">
        <f t="shared" si="15"/>
        <v>7.9700585730810639E-2</v>
      </c>
      <c r="N37" s="79">
        <f t="shared" si="15"/>
        <v>8.1852501545542522E-2</v>
      </c>
      <c r="O37" s="79">
        <f t="shared" si="15"/>
        <v>8.3898814084181081E-2</v>
      </c>
      <c r="P37" s="79">
        <f t="shared" si="15"/>
        <v>8.5828486808117263E-2</v>
      </c>
      <c r="Q37" s="79">
        <f t="shared" si="15"/>
        <v>8.7716713517895825E-2</v>
      </c>
      <c r="R37" s="79">
        <f t="shared" si="15"/>
        <v>8.9471047788253752E-2</v>
      </c>
      <c r="S37" s="78">
        <f t="shared" si="15"/>
        <v>9.1260468744018816E-2</v>
      </c>
    </row>
    <row r="38" spans="2:19" x14ac:dyDescent="0.25">
      <c r="B38" s="63" t="s">
        <v>633</v>
      </c>
      <c r="C38" s="62"/>
      <c r="D38" s="62"/>
      <c r="E38" s="62"/>
      <c r="F38" s="62"/>
      <c r="G38" s="61"/>
      <c r="H38" s="61">
        <f t="shared" ref="H38:S38" si="16">H14*H27</f>
        <v>0</v>
      </c>
      <c r="I38" s="61">
        <f t="shared" si="16"/>
        <v>0</v>
      </c>
      <c r="J38" s="61">
        <f t="shared" si="16"/>
        <v>0</v>
      </c>
      <c r="K38" s="61">
        <f t="shared" si="16"/>
        <v>0</v>
      </c>
      <c r="L38" s="61">
        <f t="shared" si="16"/>
        <v>0</v>
      </c>
      <c r="M38" s="61">
        <f t="shared" si="16"/>
        <v>6.641715477567553E-2</v>
      </c>
      <c r="N38" s="61">
        <f t="shared" si="16"/>
        <v>6.8210417954618768E-2</v>
      </c>
      <c r="O38" s="61">
        <f t="shared" si="16"/>
        <v>6.9915678403484241E-2</v>
      </c>
      <c r="P38" s="61">
        <f t="shared" si="16"/>
        <v>7.1523739006764384E-2</v>
      </c>
      <c r="Q38" s="61">
        <f t="shared" si="16"/>
        <v>7.3097261264913185E-2</v>
      </c>
      <c r="R38" s="61">
        <f t="shared" si="16"/>
        <v>7.4559206490211458E-2</v>
      </c>
      <c r="S38" s="60">
        <f t="shared" si="16"/>
        <v>7.6050390620015687E-2</v>
      </c>
    </row>
    <row r="39" spans="2:19" x14ac:dyDescent="0.25">
      <c r="B39" s="63" t="s">
        <v>632</v>
      </c>
      <c r="C39" s="62"/>
      <c r="D39" s="62"/>
      <c r="E39" s="62"/>
      <c r="F39" s="62"/>
      <c r="G39" s="61"/>
      <c r="H39" s="61">
        <f t="shared" ref="H39:S39" si="17">H37-H38</f>
        <v>0</v>
      </c>
      <c r="I39" s="61">
        <f t="shared" si="17"/>
        <v>0</v>
      </c>
      <c r="J39" s="61">
        <f t="shared" si="17"/>
        <v>0</v>
      </c>
      <c r="K39" s="61">
        <f t="shared" si="17"/>
        <v>0</v>
      </c>
      <c r="L39" s="61">
        <f t="shared" si="17"/>
        <v>0</v>
      </c>
      <c r="M39" s="61">
        <f t="shared" si="17"/>
        <v>1.3283430955135109E-2</v>
      </c>
      <c r="N39" s="61">
        <f t="shared" si="17"/>
        <v>1.3642083590923754E-2</v>
      </c>
      <c r="O39" s="61">
        <f t="shared" si="17"/>
        <v>1.398313568069684E-2</v>
      </c>
      <c r="P39" s="61">
        <f t="shared" si="17"/>
        <v>1.4304747801352879E-2</v>
      </c>
      <c r="Q39" s="61">
        <f t="shared" si="17"/>
        <v>1.461945225298264E-2</v>
      </c>
      <c r="R39" s="61">
        <f t="shared" si="17"/>
        <v>1.4911841298042294E-2</v>
      </c>
      <c r="S39" s="60">
        <f t="shared" si="17"/>
        <v>1.5210078124003129E-2</v>
      </c>
    </row>
    <row r="40" spans="2:19" x14ac:dyDescent="0.25">
      <c r="B40" s="63" t="s">
        <v>631</v>
      </c>
      <c r="C40" s="62"/>
      <c r="D40" s="62"/>
      <c r="E40" s="62"/>
      <c r="F40" s="62"/>
      <c r="G40" s="61"/>
      <c r="H40" s="61">
        <f t="shared" ref="H40:S40" si="18">H38</f>
        <v>0</v>
      </c>
      <c r="I40" s="61">
        <f t="shared" si="18"/>
        <v>0</v>
      </c>
      <c r="J40" s="61">
        <f t="shared" si="18"/>
        <v>0</v>
      </c>
      <c r="K40" s="61">
        <f t="shared" si="18"/>
        <v>0</v>
      </c>
      <c r="L40" s="61">
        <f t="shared" si="18"/>
        <v>0</v>
      </c>
      <c r="M40" s="61">
        <f t="shared" si="18"/>
        <v>6.641715477567553E-2</v>
      </c>
      <c r="N40" s="61">
        <f t="shared" si="18"/>
        <v>6.8210417954618768E-2</v>
      </c>
      <c r="O40" s="61">
        <f t="shared" si="18"/>
        <v>6.9915678403484241E-2</v>
      </c>
      <c r="P40" s="61">
        <f t="shared" si="18"/>
        <v>7.1523739006764384E-2</v>
      </c>
      <c r="Q40" s="61">
        <f t="shared" si="18"/>
        <v>7.3097261264913185E-2</v>
      </c>
      <c r="R40" s="61">
        <f t="shared" si="18"/>
        <v>7.4559206490211458E-2</v>
      </c>
      <c r="S40" s="60">
        <f t="shared" si="18"/>
        <v>7.6050390620015687E-2</v>
      </c>
    </row>
    <row r="41" spans="2:19" ht="15.75" thickBot="1" x14ac:dyDescent="0.3">
      <c r="B41" s="59" t="s">
        <v>630</v>
      </c>
      <c r="C41" s="58"/>
      <c r="D41" s="58"/>
      <c r="E41" s="58"/>
      <c r="F41" s="58"/>
      <c r="G41" s="57"/>
      <c r="H41" s="57">
        <f t="shared" ref="H41:S41" si="19">H39</f>
        <v>0</v>
      </c>
      <c r="I41" s="57">
        <f t="shared" si="19"/>
        <v>0</v>
      </c>
      <c r="J41" s="57">
        <f t="shared" si="19"/>
        <v>0</v>
      </c>
      <c r="K41" s="57">
        <f t="shared" si="19"/>
        <v>0</v>
      </c>
      <c r="L41" s="57">
        <f t="shared" si="19"/>
        <v>0</v>
      </c>
      <c r="M41" s="57">
        <f t="shared" si="19"/>
        <v>1.3283430955135109E-2</v>
      </c>
      <c r="N41" s="57">
        <f t="shared" si="19"/>
        <v>1.3642083590923754E-2</v>
      </c>
      <c r="O41" s="57">
        <f t="shared" si="19"/>
        <v>1.398313568069684E-2</v>
      </c>
      <c r="P41" s="57">
        <f t="shared" si="19"/>
        <v>1.4304747801352879E-2</v>
      </c>
      <c r="Q41" s="57">
        <f t="shared" si="19"/>
        <v>1.461945225298264E-2</v>
      </c>
      <c r="R41" s="57">
        <f t="shared" si="19"/>
        <v>1.4911841298042294E-2</v>
      </c>
      <c r="S41" s="56">
        <f t="shared" si="19"/>
        <v>1.5210078124003129E-2</v>
      </c>
    </row>
    <row r="42" spans="2:19" x14ac:dyDescent="0.25">
      <c r="B42" s="81" t="s">
        <v>634</v>
      </c>
      <c r="C42" s="80"/>
      <c r="D42" s="80"/>
      <c r="E42" s="80"/>
      <c r="F42" s="80"/>
      <c r="G42" s="79"/>
      <c r="H42" s="79">
        <f t="shared" ref="H42:S42" si="20">H37+H32</f>
        <v>0</v>
      </c>
      <c r="I42" s="79">
        <f t="shared" si="20"/>
        <v>0</v>
      </c>
      <c r="J42" s="79">
        <f t="shared" si="20"/>
        <v>0</v>
      </c>
      <c r="K42" s="79">
        <f t="shared" si="20"/>
        <v>0</v>
      </c>
      <c r="L42" s="79">
        <f t="shared" si="20"/>
        <v>0</v>
      </c>
      <c r="M42" s="79">
        <f t="shared" si="20"/>
        <v>0.10977071241828051</v>
      </c>
      <c r="N42" s="79">
        <f t="shared" si="20"/>
        <v>0.1131946140253825</v>
      </c>
      <c r="O42" s="79">
        <f t="shared" si="20"/>
        <v>0.11653537606497777</v>
      </c>
      <c r="P42" s="79">
        <f t="shared" si="20"/>
        <v>0.11978032332884625</v>
      </c>
      <c r="Q42" s="79">
        <f t="shared" si="20"/>
        <v>0.1230368309925419</v>
      </c>
      <c r="R42" s="79">
        <f t="shared" si="20"/>
        <v>0.12621458882354186</v>
      </c>
      <c r="S42" s="78">
        <f t="shared" si="20"/>
        <v>0.12948479822936204</v>
      </c>
    </row>
    <row r="43" spans="2:19" x14ac:dyDescent="0.25">
      <c r="B43" s="63" t="s">
        <v>633</v>
      </c>
      <c r="C43" s="62"/>
      <c r="D43" s="62"/>
      <c r="E43" s="62"/>
      <c r="F43" s="62"/>
      <c r="G43" s="61"/>
      <c r="H43" s="61">
        <f t="shared" ref="H43:S43" si="21">H33+H38</f>
        <v>0</v>
      </c>
      <c r="I43" s="61">
        <f t="shared" si="21"/>
        <v>0</v>
      </c>
      <c r="J43" s="61">
        <f t="shared" si="21"/>
        <v>0</v>
      </c>
      <c r="K43" s="61">
        <f t="shared" si="21"/>
        <v>0</v>
      </c>
      <c r="L43" s="61">
        <f t="shared" si="21"/>
        <v>0</v>
      </c>
      <c r="M43" s="61">
        <f t="shared" si="21"/>
        <v>9.1475593681900419E-2</v>
      </c>
      <c r="N43" s="61">
        <f t="shared" si="21"/>
        <v>9.4328845021152088E-2</v>
      </c>
      <c r="O43" s="61">
        <f t="shared" si="21"/>
        <v>9.7112813387481484E-2</v>
      </c>
      <c r="P43" s="61">
        <f t="shared" si="21"/>
        <v>9.9816936107371884E-2</v>
      </c>
      <c r="Q43" s="61">
        <f t="shared" si="21"/>
        <v>0.10253069249378491</v>
      </c>
      <c r="R43" s="61">
        <f t="shared" si="21"/>
        <v>0.1051788240196182</v>
      </c>
      <c r="S43" s="60">
        <f t="shared" si="21"/>
        <v>0.10790399852446837</v>
      </c>
    </row>
    <row r="44" spans="2:19" x14ac:dyDescent="0.25">
      <c r="B44" s="63" t="s">
        <v>632</v>
      </c>
      <c r="C44" s="62"/>
      <c r="D44" s="62"/>
      <c r="E44" s="62"/>
      <c r="F44" s="62"/>
      <c r="G44" s="61"/>
      <c r="H44" s="61">
        <f t="shared" ref="H44:S44" si="22">H34+H39</f>
        <v>0</v>
      </c>
      <c r="I44" s="61">
        <f t="shared" si="22"/>
        <v>0</v>
      </c>
      <c r="J44" s="61">
        <f t="shared" si="22"/>
        <v>0</v>
      </c>
      <c r="K44" s="61">
        <f t="shared" si="22"/>
        <v>0</v>
      </c>
      <c r="L44" s="61">
        <f t="shared" si="22"/>
        <v>0</v>
      </c>
      <c r="M44" s="61">
        <f t="shared" si="22"/>
        <v>1.8295118736380088E-2</v>
      </c>
      <c r="N44" s="61">
        <f t="shared" si="22"/>
        <v>1.8865769004230416E-2</v>
      </c>
      <c r="O44" s="61">
        <f t="shared" si="22"/>
        <v>1.9422562677496289E-2</v>
      </c>
      <c r="P44" s="61">
        <f t="shared" si="22"/>
        <v>1.996338722147438E-2</v>
      </c>
      <c r="Q44" s="61">
        <f t="shared" si="22"/>
        <v>2.0506138498756984E-2</v>
      </c>
      <c r="R44" s="61">
        <f t="shared" si="22"/>
        <v>2.1035764803923645E-2</v>
      </c>
      <c r="S44" s="60">
        <f t="shared" si="22"/>
        <v>2.1580799704893662E-2</v>
      </c>
    </row>
    <row r="45" spans="2:19" x14ac:dyDescent="0.25">
      <c r="B45" s="63" t="s">
        <v>631</v>
      </c>
      <c r="C45" s="62"/>
      <c r="D45" s="62"/>
      <c r="E45" s="62"/>
      <c r="F45" s="62"/>
      <c r="G45" s="61"/>
      <c r="H45" s="61">
        <f t="shared" ref="H45:S45" si="23">H35+H40</f>
        <v>0</v>
      </c>
      <c r="I45" s="61">
        <f t="shared" si="23"/>
        <v>0</v>
      </c>
      <c r="J45" s="61">
        <f t="shared" si="23"/>
        <v>0</v>
      </c>
      <c r="K45" s="61">
        <f t="shared" si="23"/>
        <v>0</v>
      </c>
      <c r="L45" s="61">
        <f t="shared" si="23"/>
        <v>0</v>
      </c>
      <c r="M45" s="61">
        <f t="shared" si="23"/>
        <v>9.1475593681900419E-2</v>
      </c>
      <c r="N45" s="61">
        <f t="shared" si="23"/>
        <v>9.4328845021152088E-2</v>
      </c>
      <c r="O45" s="61">
        <f t="shared" si="23"/>
        <v>9.7112813387481484E-2</v>
      </c>
      <c r="P45" s="61">
        <f t="shared" si="23"/>
        <v>9.9816936107371884E-2</v>
      </c>
      <c r="Q45" s="61">
        <f t="shared" si="23"/>
        <v>0.10253069249378491</v>
      </c>
      <c r="R45" s="61">
        <f t="shared" si="23"/>
        <v>0.1051788240196182</v>
      </c>
      <c r="S45" s="60">
        <f t="shared" si="23"/>
        <v>0.10790399852446837</v>
      </c>
    </row>
    <row r="46" spans="2:19" ht="15.75" thickBot="1" x14ac:dyDescent="0.3">
      <c r="B46" s="59" t="s">
        <v>630</v>
      </c>
      <c r="C46" s="58"/>
      <c r="D46" s="58"/>
      <c r="E46" s="58"/>
      <c r="F46" s="58"/>
      <c r="G46" s="57"/>
      <c r="H46" s="57">
        <f t="shared" ref="H46:S46" si="24">H36+H41</f>
        <v>0</v>
      </c>
      <c r="I46" s="57">
        <f t="shared" si="24"/>
        <v>0</v>
      </c>
      <c r="J46" s="57">
        <f t="shared" si="24"/>
        <v>0</v>
      </c>
      <c r="K46" s="57">
        <f t="shared" si="24"/>
        <v>0</v>
      </c>
      <c r="L46" s="57">
        <f t="shared" si="24"/>
        <v>0</v>
      </c>
      <c r="M46" s="57">
        <f t="shared" si="24"/>
        <v>1.8295118736380088E-2</v>
      </c>
      <c r="N46" s="57">
        <f t="shared" si="24"/>
        <v>1.8865769004230416E-2</v>
      </c>
      <c r="O46" s="57">
        <f t="shared" si="24"/>
        <v>1.9422562677496289E-2</v>
      </c>
      <c r="P46" s="57">
        <f t="shared" si="24"/>
        <v>1.996338722147438E-2</v>
      </c>
      <c r="Q46" s="57">
        <f t="shared" si="24"/>
        <v>2.0506138498756984E-2</v>
      </c>
      <c r="R46" s="57">
        <f t="shared" si="24"/>
        <v>2.1035764803923645E-2</v>
      </c>
      <c r="S46" s="56">
        <f t="shared" si="24"/>
        <v>2.1580799704893662E-2</v>
      </c>
    </row>
    <row r="47" spans="2:19" x14ac:dyDescent="0.25">
      <c r="B47" s="77"/>
      <c r="C47" s="77"/>
      <c r="D47" s="77"/>
      <c r="E47" s="77"/>
      <c r="F47" s="77"/>
      <c r="G47" s="77"/>
      <c r="H47" s="77"/>
      <c r="I47" s="77"/>
      <c r="J47" s="77"/>
      <c r="K47" s="77"/>
      <c r="L47" s="77"/>
      <c r="M47" s="77"/>
      <c r="N47" s="77"/>
      <c r="O47" s="77"/>
      <c r="P47" s="77"/>
      <c r="Q47" s="77"/>
      <c r="R47" s="77"/>
      <c r="S47" s="77"/>
    </row>
    <row r="48" spans="2:19" x14ac:dyDescent="0.25">
      <c r="B48" s="77"/>
      <c r="C48" s="77"/>
      <c r="D48" s="77"/>
      <c r="E48" s="77"/>
      <c r="F48" s="77"/>
      <c r="G48" s="77"/>
      <c r="H48" s="77"/>
      <c r="I48" s="77"/>
      <c r="J48" s="77"/>
      <c r="K48" s="77"/>
      <c r="L48" s="77"/>
      <c r="M48" s="77"/>
      <c r="N48" s="77"/>
      <c r="O48" s="77"/>
      <c r="P48" s="77"/>
      <c r="Q48" s="77"/>
      <c r="R48" s="77"/>
      <c r="S48" s="77"/>
    </row>
    <row r="49" spans="2:20" x14ac:dyDescent="0.25">
      <c r="B49" s="77" t="s">
        <v>629</v>
      </c>
      <c r="C49" s="77"/>
      <c r="D49" s="77"/>
      <c r="E49" s="77"/>
      <c r="F49" s="77"/>
      <c r="G49" s="77"/>
      <c r="H49" s="61">
        <f>'[7]6.2. Паспорт фин осв ввод'!R32</f>
        <v>0</v>
      </c>
      <c r="I49" s="61">
        <f>'[7]6.2. Паспорт фин осв ввод'!V32</f>
        <v>8.190600000000002E-2</v>
      </c>
      <c r="J49" s="61">
        <f>'[7]6.2. Паспорт фин осв ввод'!Z32</f>
        <v>0</v>
      </c>
      <c r="K49" s="61">
        <f>'[7]6.2. Паспорт фин осв ввод'!AD32</f>
        <v>5.8714260000000014</v>
      </c>
      <c r="L49" s="61">
        <f>'[7]6.2. Паспорт фин осв ввод'!AH32</f>
        <v>9.2781920000000007</v>
      </c>
      <c r="M49" s="61">
        <f>'[7]6.2. Паспорт фин осв ввод'!AL32</f>
        <v>6.3164860000000003</v>
      </c>
      <c r="O49" s="77"/>
      <c r="Q49" s="77"/>
      <c r="S49" s="77"/>
    </row>
    <row r="50" spans="2:20" x14ac:dyDescent="0.25">
      <c r="B50" s="63" t="s">
        <v>628</v>
      </c>
      <c r="C50" s="62"/>
      <c r="D50" s="62"/>
      <c r="E50" s="62"/>
      <c r="F50" s="62"/>
      <c r="G50" s="61"/>
      <c r="H50" s="61">
        <f t="shared" ref="H50:M50" si="25">G50+H49*1000</f>
        <v>0</v>
      </c>
      <c r="I50" s="61">
        <f t="shared" si="25"/>
        <v>81.90600000000002</v>
      </c>
      <c r="J50" s="61">
        <f t="shared" si="25"/>
        <v>81.90600000000002</v>
      </c>
      <c r="K50" s="61">
        <f t="shared" si="25"/>
        <v>5953.3320000000012</v>
      </c>
      <c r="L50" s="61">
        <f t="shared" si="25"/>
        <v>15231.524000000001</v>
      </c>
      <c r="M50" s="61">
        <f t="shared" si="25"/>
        <v>21548.010000000002</v>
      </c>
      <c r="N50" s="61">
        <f t="shared" ref="N50:S50" si="26">M50</f>
        <v>21548.010000000002</v>
      </c>
      <c r="O50" s="61">
        <f t="shared" si="26"/>
        <v>21548.010000000002</v>
      </c>
      <c r="P50" s="61">
        <f t="shared" si="26"/>
        <v>21548.010000000002</v>
      </c>
      <c r="Q50" s="61">
        <f t="shared" si="26"/>
        <v>21548.010000000002</v>
      </c>
      <c r="R50" s="61">
        <f t="shared" si="26"/>
        <v>21548.010000000002</v>
      </c>
      <c r="S50" s="61">
        <f t="shared" si="26"/>
        <v>21548.010000000002</v>
      </c>
    </row>
    <row r="51" spans="2:20" x14ac:dyDescent="0.25">
      <c r="B51" s="63" t="s">
        <v>627</v>
      </c>
      <c r="C51" s="62"/>
      <c r="D51" s="62"/>
      <c r="E51" s="62"/>
      <c r="F51" s="62"/>
      <c r="G51" s="61"/>
      <c r="H51" s="61">
        <f t="shared" ref="H51:N51" si="27">G50/7</f>
        <v>0</v>
      </c>
      <c r="I51" s="61">
        <f t="shared" si="27"/>
        <v>0</v>
      </c>
      <c r="J51" s="61">
        <f t="shared" si="27"/>
        <v>11.700857142857146</v>
      </c>
      <c r="K51" s="61">
        <f t="shared" si="27"/>
        <v>11.700857142857146</v>
      </c>
      <c r="L51" s="61">
        <f t="shared" si="27"/>
        <v>850.47600000000023</v>
      </c>
      <c r="M51" s="61">
        <f t="shared" si="27"/>
        <v>2175.9320000000002</v>
      </c>
      <c r="N51" s="61">
        <f t="shared" si="27"/>
        <v>3078.287142857143</v>
      </c>
      <c r="O51" s="61">
        <v>5093.1498107861917</v>
      </c>
      <c r="P51" s="61"/>
      <c r="Q51" s="61"/>
      <c r="R51" s="61"/>
      <c r="S51" s="61"/>
      <c r="T51" s="76" t="e">
        <f>#REF!/1000-SUM(F51:S51)</f>
        <v>#REF!</v>
      </c>
    </row>
    <row r="52" spans="2:20" ht="15.75" thickBot="1" x14ac:dyDescent="0.3"/>
    <row r="53" spans="2:20" x14ac:dyDescent="0.25">
      <c r="B53" s="75" t="s">
        <v>227</v>
      </c>
      <c r="C53" s="74"/>
      <c r="D53" s="74"/>
      <c r="E53" s="74"/>
      <c r="F53" s="74"/>
      <c r="G53" s="74"/>
      <c r="H53" s="74"/>
      <c r="I53" s="74"/>
      <c r="J53" s="74"/>
      <c r="K53" s="74"/>
      <c r="L53" s="74"/>
      <c r="M53" s="74"/>
      <c r="N53" s="74"/>
      <c r="O53" s="74"/>
      <c r="P53" s="74"/>
      <c r="Q53" s="74"/>
      <c r="R53" s="74"/>
      <c r="S53" s="73"/>
    </row>
    <row r="54" spans="2:20" x14ac:dyDescent="0.25">
      <c r="B54" s="63" t="s">
        <v>626</v>
      </c>
      <c r="C54" s="62"/>
      <c r="D54" s="62"/>
      <c r="E54" s="62"/>
      <c r="F54" s="62"/>
      <c r="G54" s="61">
        <f t="shared" ref="G54:S54" si="28">G43-G51</f>
        <v>0</v>
      </c>
      <c r="H54" s="61">
        <f t="shared" si="28"/>
        <v>0</v>
      </c>
      <c r="I54" s="61">
        <f t="shared" si="28"/>
        <v>0</v>
      </c>
      <c r="J54" s="61">
        <f t="shared" si="28"/>
        <v>-11.700857142857146</v>
      </c>
      <c r="K54" s="61">
        <f t="shared" si="28"/>
        <v>-11.700857142857146</v>
      </c>
      <c r="L54" s="61">
        <f t="shared" si="28"/>
        <v>-850.47600000000023</v>
      </c>
      <c r="M54" s="61">
        <f t="shared" si="28"/>
        <v>-2175.8405244063183</v>
      </c>
      <c r="N54" s="61">
        <f t="shared" si="28"/>
        <v>-3078.1928140121217</v>
      </c>
      <c r="O54" s="61">
        <f t="shared" si="28"/>
        <v>-5093.0526979728038</v>
      </c>
      <c r="P54" s="61">
        <f t="shared" si="28"/>
        <v>9.9816936107371884E-2</v>
      </c>
      <c r="Q54" s="61">
        <f t="shared" si="28"/>
        <v>0.10253069249378491</v>
      </c>
      <c r="R54" s="61">
        <f t="shared" si="28"/>
        <v>0.1051788240196182</v>
      </c>
      <c r="S54" s="60">
        <f t="shared" si="28"/>
        <v>0.10790399852446837</v>
      </c>
    </row>
    <row r="55" spans="2:20" x14ac:dyDescent="0.25">
      <c r="B55" s="63" t="s">
        <v>621</v>
      </c>
      <c r="C55" s="62"/>
      <c r="D55" s="62"/>
      <c r="E55" s="62"/>
      <c r="F55" s="62"/>
      <c r="G55" s="61">
        <f>G54</f>
        <v>0</v>
      </c>
      <c r="H55" s="61">
        <f t="shared" ref="H55:S55" si="29">G55+H54</f>
        <v>0</v>
      </c>
      <c r="I55" s="61">
        <f t="shared" si="29"/>
        <v>0</v>
      </c>
      <c r="J55" s="61">
        <f t="shared" si="29"/>
        <v>-11.700857142857146</v>
      </c>
      <c r="K55" s="61">
        <f t="shared" si="29"/>
        <v>-23.401714285714291</v>
      </c>
      <c r="L55" s="61">
        <f t="shared" si="29"/>
        <v>-873.87771428571455</v>
      </c>
      <c r="M55" s="61">
        <f t="shared" si="29"/>
        <v>-3049.7182386920331</v>
      </c>
      <c r="N55" s="61">
        <f t="shared" si="29"/>
        <v>-6127.9110527041548</v>
      </c>
      <c r="O55" s="61">
        <f t="shared" si="29"/>
        <v>-11220.963750676958</v>
      </c>
      <c r="P55" s="61">
        <f t="shared" si="29"/>
        <v>-11220.863933740849</v>
      </c>
      <c r="Q55" s="61">
        <f t="shared" si="29"/>
        <v>-11220.761403048356</v>
      </c>
      <c r="R55" s="61">
        <f t="shared" si="29"/>
        <v>-11220.656224224336</v>
      </c>
      <c r="S55" s="60">
        <f t="shared" si="29"/>
        <v>-11220.548320225811</v>
      </c>
    </row>
    <row r="56" spans="2:20" x14ac:dyDescent="0.25">
      <c r="B56" s="63" t="s">
        <v>625</v>
      </c>
      <c r="C56" s="62"/>
      <c r="D56" s="62"/>
      <c r="E56" s="62"/>
      <c r="F56" s="62"/>
      <c r="G56" s="61">
        <f t="shared" ref="G56:S56" si="30">G54*0.2</f>
        <v>0</v>
      </c>
      <c r="H56" s="61">
        <f t="shared" si="30"/>
        <v>0</v>
      </c>
      <c r="I56" s="61">
        <f t="shared" si="30"/>
        <v>0</v>
      </c>
      <c r="J56" s="61">
        <f t="shared" si="30"/>
        <v>-2.3401714285714292</v>
      </c>
      <c r="K56" s="61">
        <f t="shared" si="30"/>
        <v>-2.3401714285714292</v>
      </c>
      <c r="L56" s="61">
        <f t="shared" si="30"/>
        <v>-170.09520000000006</v>
      </c>
      <c r="M56" s="61">
        <f t="shared" si="30"/>
        <v>-435.16810488126367</v>
      </c>
      <c r="N56" s="61">
        <f t="shared" si="30"/>
        <v>-615.63856280242442</v>
      </c>
      <c r="O56" s="61">
        <f t="shared" si="30"/>
        <v>-1018.6105395945608</v>
      </c>
      <c r="P56" s="61">
        <f t="shared" si="30"/>
        <v>1.996338722147438E-2</v>
      </c>
      <c r="Q56" s="61">
        <f t="shared" si="30"/>
        <v>2.0506138498756984E-2</v>
      </c>
      <c r="R56" s="61">
        <f t="shared" si="30"/>
        <v>2.1035764803923641E-2</v>
      </c>
      <c r="S56" s="60">
        <f t="shared" si="30"/>
        <v>2.1580799704893676E-2</v>
      </c>
    </row>
    <row r="57" spans="2:20" x14ac:dyDescent="0.25">
      <c r="B57" s="63" t="s">
        <v>621</v>
      </c>
      <c r="C57" s="62"/>
      <c r="D57" s="62"/>
      <c r="E57" s="62"/>
      <c r="F57" s="62"/>
      <c r="G57" s="61">
        <f>G56</f>
        <v>0</v>
      </c>
      <c r="H57" s="61">
        <f t="shared" ref="H57:S57" si="31">G57+H56</f>
        <v>0</v>
      </c>
      <c r="I57" s="61">
        <f t="shared" si="31"/>
        <v>0</v>
      </c>
      <c r="J57" s="61">
        <f t="shared" si="31"/>
        <v>-2.3401714285714292</v>
      </c>
      <c r="K57" s="61">
        <f t="shared" si="31"/>
        <v>-4.6803428571428585</v>
      </c>
      <c r="L57" s="61">
        <f t="shared" si="31"/>
        <v>-174.77554285714291</v>
      </c>
      <c r="M57" s="61">
        <f t="shared" si="31"/>
        <v>-609.94364773840653</v>
      </c>
      <c r="N57" s="61">
        <f t="shared" si="31"/>
        <v>-1225.5822105408311</v>
      </c>
      <c r="O57" s="61">
        <f t="shared" si="31"/>
        <v>-2244.1927501353921</v>
      </c>
      <c r="P57" s="61">
        <f t="shared" si="31"/>
        <v>-2244.1727867481704</v>
      </c>
      <c r="Q57" s="61">
        <f t="shared" si="31"/>
        <v>-2244.1522806096718</v>
      </c>
      <c r="R57" s="61">
        <f t="shared" si="31"/>
        <v>-2244.131244844868</v>
      </c>
      <c r="S57" s="60">
        <f t="shared" si="31"/>
        <v>-2244.1096640451633</v>
      </c>
    </row>
    <row r="58" spans="2:20" ht="15.75" thickBot="1" x14ac:dyDescent="0.3">
      <c r="B58" s="59" t="s">
        <v>620</v>
      </c>
      <c r="C58" s="58"/>
      <c r="D58" s="58"/>
      <c r="E58" s="58"/>
      <c r="F58" s="58"/>
      <c r="G58" s="57">
        <f>IF(G57&gt;0,G57-SUM($C$58:F58),0)</f>
        <v>0</v>
      </c>
      <c r="H58" s="57">
        <f>IF(H57&gt;0,H57-SUM($C$58:G58),0)</f>
        <v>0</v>
      </c>
      <c r="I58" s="57">
        <f>IF(I57&gt;0,I57-SUM($C$58:H58),0)</f>
        <v>0</v>
      </c>
      <c r="J58" s="57">
        <f>IF(J57&gt;0,J57-SUM($C$58:I58),0)</f>
        <v>0</v>
      </c>
      <c r="K58" s="57">
        <f>IF(K57&gt;0,K57-SUM($C$58:J58),0)</f>
        <v>0</v>
      </c>
      <c r="L58" s="57">
        <f>IF(L57&gt;0,L57-SUM($C$58:K58),0)</f>
        <v>0</v>
      </c>
      <c r="M58" s="57">
        <f>IF(M57&gt;0,M57-SUM($C$58:L58),0)</f>
        <v>0</v>
      </c>
      <c r="N58" s="57">
        <f>IF(N57&gt;0,N57-SUM($C$58:M58),0)</f>
        <v>0</v>
      </c>
      <c r="O58" s="57">
        <f>IF(O57&gt;0,O57-SUM($C$58:N58),0)</f>
        <v>0</v>
      </c>
      <c r="P58" s="57">
        <f>IF(P57&gt;0,P57-SUM($C$58:O58),0)</f>
        <v>0</v>
      </c>
      <c r="Q58" s="57">
        <f>IF(Q57&gt;0,Q57-SUM($C$58:P58),0)</f>
        <v>0</v>
      </c>
      <c r="R58" s="57">
        <f>IF(R57&gt;0,R57-SUM($C$58:Q58),0)</f>
        <v>0</v>
      </c>
      <c r="S58" s="56">
        <f>IF(S57&gt;0,S57-SUM($C$58:R58),0)</f>
        <v>0</v>
      </c>
    </row>
    <row r="59" spans="2:20" ht="15.75" thickBot="1" x14ac:dyDescent="0.3"/>
    <row r="60" spans="2:20" x14ac:dyDescent="0.25">
      <c r="B60" s="75" t="s">
        <v>288</v>
      </c>
      <c r="C60" s="74"/>
      <c r="D60" s="74"/>
      <c r="E60" s="74"/>
      <c r="F60" s="74"/>
      <c r="G60" s="74"/>
      <c r="H60" s="74"/>
      <c r="I60" s="74"/>
      <c r="J60" s="74"/>
      <c r="K60" s="74"/>
      <c r="L60" s="74"/>
      <c r="M60" s="74"/>
      <c r="N60" s="74"/>
      <c r="O60" s="74"/>
      <c r="P60" s="74"/>
      <c r="Q60" s="74"/>
      <c r="R60" s="74"/>
      <c r="S60" s="73"/>
    </row>
    <row r="61" spans="2:20" x14ac:dyDescent="0.25">
      <c r="B61" s="63" t="s">
        <v>624</v>
      </c>
      <c r="C61" s="62"/>
      <c r="D61" s="62"/>
      <c r="E61" s="62"/>
      <c r="F61" s="62"/>
      <c r="G61" s="61"/>
      <c r="H61" s="61">
        <f>H75*20/120</f>
        <v>9824.9422770000019</v>
      </c>
      <c r="I61" s="61">
        <f>I75*20/120</f>
        <v>19092.787612560005</v>
      </c>
      <c r="J61" s="61">
        <f>J75*20/120</f>
        <v>23198.742570365586</v>
      </c>
      <c r="K61" s="61">
        <f>K75*20/120</f>
        <v>22938.788121843376</v>
      </c>
      <c r="L61" s="61">
        <f>L75*20/120</f>
        <v>25163.287942654235</v>
      </c>
      <c r="M61" s="61"/>
      <c r="N61" s="61"/>
      <c r="O61" s="61"/>
      <c r="P61" s="61"/>
      <c r="Q61" s="61"/>
      <c r="R61" s="61"/>
      <c r="S61" s="60"/>
    </row>
    <row r="62" spans="2:20" x14ac:dyDescent="0.25">
      <c r="B62" s="63" t="s">
        <v>623</v>
      </c>
      <c r="C62" s="62"/>
      <c r="D62" s="62"/>
      <c r="E62" s="62"/>
      <c r="F62" s="62"/>
      <c r="G62" s="61">
        <f t="shared" ref="G62:S62" si="32">G46</f>
        <v>0</v>
      </c>
      <c r="H62" s="61">
        <f t="shared" si="32"/>
        <v>0</v>
      </c>
      <c r="I62" s="61">
        <f t="shared" si="32"/>
        <v>0</v>
      </c>
      <c r="J62" s="61">
        <f t="shared" si="32"/>
        <v>0</v>
      </c>
      <c r="K62" s="61">
        <f t="shared" si="32"/>
        <v>0</v>
      </c>
      <c r="L62" s="61">
        <f t="shared" si="32"/>
        <v>0</v>
      </c>
      <c r="M62" s="61">
        <f t="shared" si="32"/>
        <v>1.8295118736380088E-2</v>
      </c>
      <c r="N62" s="61">
        <f t="shared" si="32"/>
        <v>1.8865769004230416E-2</v>
      </c>
      <c r="O62" s="61">
        <f t="shared" si="32"/>
        <v>1.9422562677496289E-2</v>
      </c>
      <c r="P62" s="61">
        <f t="shared" si="32"/>
        <v>1.996338722147438E-2</v>
      </c>
      <c r="Q62" s="61">
        <f t="shared" si="32"/>
        <v>2.0506138498756984E-2</v>
      </c>
      <c r="R62" s="61">
        <f t="shared" si="32"/>
        <v>2.1035764803923645E-2</v>
      </c>
      <c r="S62" s="60">
        <f t="shared" si="32"/>
        <v>2.1580799704893662E-2</v>
      </c>
    </row>
    <row r="63" spans="2:20" x14ac:dyDescent="0.25">
      <c r="B63" s="63" t="s">
        <v>622</v>
      </c>
      <c r="C63" s="62"/>
      <c r="D63" s="62"/>
      <c r="E63" s="62"/>
      <c r="F63" s="62"/>
      <c r="G63" s="61">
        <f t="shared" ref="G63:S63" si="33">G62-G61</f>
        <v>0</v>
      </c>
      <c r="H63" s="61">
        <f t="shared" si="33"/>
        <v>-9824.9422770000019</v>
      </c>
      <c r="I63" s="61">
        <f t="shared" si="33"/>
        <v>-19092.787612560005</v>
      </c>
      <c r="J63" s="61">
        <f t="shared" si="33"/>
        <v>-23198.742570365586</v>
      </c>
      <c r="K63" s="61">
        <f t="shared" si="33"/>
        <v>-22938.788121843376</v>
      </c>
      <c r="L63" s="61">
        <f t="shared" si="33"/>
        <v>-25163.287942654235</v>
      </c>
      <c r="M63" s="61">
        <f t="shared" si="33"/>
        <v>1.8295118736380088E-2</v>
      </c>
      <c r="N63" s="61">
        <f t="shared" si="33"/>
        <v>1.8865769004230416E-2</v>
      </c>
      <c r="O63" s="61">
        <f t="shared" si="33"/>
        <v>1.9422562677496289E-2</v>
      </c>
      <c r="P63" s="61">
        <f t="shared" si="33"/>
        <v>1.996338722147438E-2</v>
      </c>
      <c r="Q63" s="61">
        <f t="shared" si="33"/>
        <v>2.0506138498756984E-2</v>
      </c>
      <c r="R63" s="61">
        <f t="shared" si="33"/>
        <v>2.1035764803923645E-2</v>
      </c>
      <c r="S63" s="60">
        <f t="shared" si="33"/>
        <v>2.1580799704893662E-2</v>
      </c>
    </row>
    <row r="64" spans="2:20" x14ac:dyDescent="0.25">
      <c r="B64" s="63" t="s">
        <v>621</v>
      </c>
      <c r="C64" s="72"/>
      <c r="D64" s="72"/>
      <c r="E64" s="72"/>
      <c r="F64" s="72"/>
      <c r="G64" s="61">
        <f>G63</f>
        <v>0</v>
      </c>
      <c r="H64" s="61">
        <f t="shared" ref="H64:S64" si="34">G64+H63</f>
        <v>-9824.9422770000019</v>
      </c>
      <c r="I64" s="61">
        <f t="shared" si="34"/>
        <v>-28917.729889560007</v>
      </c>
      <c r="J64" s="61">
        <f t="shared" si="34"/>
        <v>-52116.472459925593</v>
      </c>
      <c r="K64" s="61">
        <f t="shared" si="34"/>
        <v>-75055.260581768962</v>
      </c>
      <c r="L64" s="61">
        <f t="shared" si="34"/>
        <v>-100218.5485244232</v>
      </c>
      <c r="M64" s="61">
        <f t="shared" si="34"/>
        <v>-100218.53022930447</v>
      </c>
      <c r="N64" s="61">
        <f t="shared" si="34"/>
        <v>-100218.51136353546</v>
      </c>
      <c r="O64" s="61">
        <f t="shared" si="34"/>
        <v>-100218.49194097279</v>
      </c>
      <c r="P64" s="61">
        <f t="shared" si="34"/>
        <v>-100218.47197758556</v>
      </c>
      <c r="Q64" s="61">
        <f t="shared" si="34"/>
        <v>-100218.45147144706</v>
      </c>
      <c r="R64" s="61">
        <f t="shared" si="34"/>
        <v>-100218.43043568225</v>
      </c>
      <c r="S64" s="60">
        <f t="shared" si="34"/>
        <v>-100218.40885488255</v>
      </c>
    </row>
    <row r="65" spans="2:27" ht="15.75" thickBot="1" x14ac:dyDescent="0.3">
      <c r="B65" s="59" t="s">
        <v>620</v>
      </c>
      <c r="C65" s="58"/>
      <c r="D65" s="58"/>
      <c r="E65" s="58"/>
      <c r="F65" s="58"/>
      <c r="G65" s="57">
        <f>IF(G64&gt;0,G64-SUM($C$58:F65),0)</f>
        <v>0</v>
      </c>
      <c r="H65" s="57">
        <f>IF(H64&gt;0,H64-SUM($C$58:G65),0)</f>
        <v>0</v>
      </c>
      <c r="I65" s="57">
        <f>IF(I64&gt;0,I64-SUM($C$65:H65),0)</f>
        <v>0</v>
      </c>
      <c r="J65" s="57">
        <f>IF(J64&gt;0,J64-SUM($C$65:I65),0)</f>
        <v>0</v>
      </c>
      <c r="K65" s="57">
        <f>IF(K64&gt;0,K64-SUM($C$65:J65),0)</f>
        <v>0</v>
      </c>
      <c r="L65" s="57">
        <f>IF(L64&gt;0,L64-SUM($C$65:K65),0)</f>
        <v>0</v>
      </c>
      <c r="M65" s="57">
        <f>IF(M64&gt;0,M64-SUM($C$65:L65),0)</f>
        <v>0</v>
      </c>
      <c r="N65" s="57">
        <f>IF(N64&gt;0,N64-SUM($C$65:M65),0)</f>
        <v>0</v>
      </c>
      <c r="O65" s="57">
        <f>IF(O64&gt;0,O64-SUM($C$65:N65),0)</f>
        <v>0</v>
      </c>
      <c r="P65" s="57">
        <f>IF(P64&gt;0,P64-SUM($C$65:O65),0)</f>
        <v>0</v>
      </c>
      <c r="Q65" s="57">
        <f>IF(Q64&gt;0,Q64-SUM($C$65:P65),0)</f>
        <v>0</v>
      </c>
      <c r="R65" s="57">
        <f>IF(R64&gt;0,R64-SUM($C$65:Q65),0)</f>
        <v>0</v>
      </c>
      <c r="S65" s="56">
        <f>IF(S64&gt;0,S64-SUM($C$65:R65),0)</f>
        <v>0</v>
      </c>
    </row>
    <row r="66" spans="2:27" ht="15.75" thickBot="1" x14ac:dyDescent="0.3"/>
    <row r="67" spans="2:27" s="51" customFormat="1" ht="15.75" thickBot="1" x14ac:dyDescent="0.3">
      <c r="B67" s="55" t="s">
        <v>619</v>
      </c>
      <c r="C67" s="54"/>
      <c r="D67" s="54"/>
      <c r="E67" s="54"/>
      <c r="F67" s="54"/>
      <c r="G67" s="53"/>
      <c r="H67" s="53">
        <f t="shared" ref="H67:S67" si="35">H68-H69</f>
        <v>0</v>
      </c>
      <c r="I67" s="53">
        <f t="shared" si="35"/>
        <v>0</v>
      </c>
      <c r="J67" s="53">
        <f t="shared" si="35"/>
        <v>0</v>
      </c>
      <c r="K67" s="53">
        <f t="shared" si="35"/>
        <v>0</v>
      </c>
      <c r="L67" s="53">
        <f t="shared" si="35"/>
        <v>0</v>
      </c>
      <c r="M67" s="53">
        <f t="shared" si="35"/>
        <v>9.1475593681900422E-3</v>
      </c>
      <c r="N67" s="53">
        <f t="shared" si="35"/>
        <v>9.4328845021152078E-3</v>
      </c>
      <c r="O67" s="53">
        <f t="shared" si="35"/>
        <v>9.711281338748148E-3</v>
      </c>
      <c r="P67" s="53">
        <f t="shared" si="35"/>
        <v>9.9816936107371863E-3</v>
      </c>
      <c r="Q67" s="53">
        <f t="shared" si="35"/>
        <v>1.0253069249378492E-2</v>
      </c>
      <c r="R67" s="53">
        <f t="shared" si="35"/>
        <v>1.0517882401961821E-2</v>
      </c>
      <c r="S67" s="52">
        <f t="shared" si="35"/>
        <v>1.0790399852446836E-2</v>
      </c>
    </row>
    <row r="68" spans="2:27" x14ac:dyDescent="0.25">
      <c r="B68" s="71" t="s">
        <v>618</v>
      </c>
      <c r="C68" s="70"/>
      <c r="D68" s="70"/>
      <c r="E68" s="70"/>
      <c r="F68" s="70"/>
      <c r="G68" s="69"/>
      <c r="H68" s="69">
        <f t="shared" ref="H68:S68" si="36">H42*30*100%/360</f>
        <v>0</v>
      </c>
      <c r="I68" s="69">
        <f t="shared" si="36"/>
        <v>0</v>
      </c>
      <c r="J68" s="69">
        <f t="shared" si="36"/>
        <v>0</v>
      </c>
      <c r="K68" s="69">
        <f t="shared" si="36"/>
        <v>0</v>
      </c>
      <c r="L68" s="69">
        <f t="shared" si="36"/>
        <v>0</v>
      </c>
      <c r="M68" s="69">
        <f t="shared" si="36"/>
        <v>9.1475593681900422E-3</v>
      </c>
      <c r="N68" s="69">
        <f t="shared" si="36"/>
        <v>9.4328845021152078E-3</v>
      </c>
      <c r="O68" s="69">
        <f t="shared" si="36"/>
        <v>9.711281338748148E-3</v>
      </c>
      <c r="P68" s="69">
        <f t="shared" si="36"/>
        <v>9.9816936107371863E-3</v>
      </c>
      <c r="Q68" s="69">
        <f t="shared" si="36"/>
        <v>1.0253069249378492E-2</v>
      </c>
      <c r="R68" s="69">
        <f t="shared" si="36"/>
        <v>1.0517882401961821E-2</v>
      </c>
      <c r="S68" s="68">
        <f t="shared" si="36"/>
        <v>1.0790399852446836E-2</v>
      </c>
    </row>
    <row r="69" spans="2:27" s="51" customFormat="1" x14ac:dyDescent="0.25">
      <c r="B69" s="67" t="s">
        <v>617</v>
      </c>
      <c r="C69" s="66"/>
      <c r="D69" s="66"/>
      <c r="E69" s="66"/>
      <c r="F69" s="66"/>
      <c r="G69" s="65"/>
      <c r="H69" s="65">
        <f t="shared" ref="H69:S69" si="37">SUM(H70:H71)</f>
        <v>0</v>
      </c>
      <c r="I69" s="65">
        <f t="shared" si="37"/>
        <v>0</v>
      </c>
      <c r="J69" s="65">
        <f t="shared" si="37"/>
        <v>0</v>
      </c>
      <c r="K69" s="65">
        <f t="shared" si="37"/>
        <v>0</v>
      </c>
      <c r="L69" s="65">
        <f t="shared" si="37"/>
        <v>0</v>
      </c>
      <c r="M69" s="65">
        <f t="shared" si="37"/>
        <v>0</v>
      </c>
      <c r="N69" s="65">
        <f t="shared" si="37"/>
        <v>0</v>
      </c>
      <c r="O69" s="65">
        <f t="shared" si="37"/>
        <v>0</v>
      </c>
      <c r="P69" s="65">
        <f t="shared" si="37"/>
        <v>0</v>
      </c>
      <c r="Q69" s="65">
        <f t="shared" si="37"/>
        <v>0</v>
      </c>
      <c r="R69" s="65">
        <f t="shared" si="37"/>
        <v>0</v>
      </c>
      <c r="S69" s="64">
        <f t="shared" si="37"/>
        <v>0</v>
      </c>
    </row>
    <row r="70" spans="2:27" x14ac:dyDescent="0.25">
      <c r="B70" s="63" t="s">
        <v>616</v>
      </c>
      <c r="C70" s="62"/>
      <c r="D70" s="62"/>
      <c r="E70" s="62"/>
      <c r="F70" s="62"/>
      <c r="G70" s="61">
        <f t="shared" ref="G70:S70" si="38">G58*30/360</f>
        <v>0</v>
      </c>
      <c r="H70" s="61">
        <f t="shared" si="38"/>
        <v>0</v>
      </c>
      <c r="I70" s="61">
        <f t="shared" si="38"/>
        <v>0</v>
      </c>
      <c r="J70" s="61">
        <f t="shared" si="38"/>
        <v>0</v>
      </c>
      <c r="K70" s="61">
        <f t="shared" si="38"/>
        <v>0</v>
      </c>
      <c r="L70" s="61">
        <f t="shared" si="38"/>
        <v>0</v>
      </c>
      <c r="M70" s="61">
        <f t="shared" si="38"/>
        <v>0</v>
      </c>
      <c r="N70" s="61">
        <f t="shared" si="38"/>
        <v>0</v>
      </c>
      <c r="O70" s="61">
        <f t="shared" si="38"/>
        <v>0</v>
      </c>
      <c r="P70" s="61">
        <f t="shared" si="38"/>
        <v>0</v>
      </c>
      <c r="Q70" s="61">
        <f t="shared" si="38"/>
        <v>0</v>
      </c>
      <c r="R70" s="61">
        <f t="shared" si="38"/>
        <v>0</v>
      </c>
      <c r="S70" s="60">
        <f t="shared" si="38"/>
        <v>0</v>
      </c>
    </row>
    <row r="71" spans="2:27" ht="15.75" thickBot="1" x14ac:dyDescent="0.3">
      <c r="B71" s="59" t="s">
        <v>615</v>
      </c>
      <c r="C71" s="58"/>
      <c r="D71" s="58"/>
      <c r="E71" s="58"/>
      <c r="F71" s="58"/>
      <c r="G71" s="57"/>
      <c r="H71" s="57">
        <f t="shared" ref="H71:S71" si="39">H65*90/360</f>
        <v>0</v>
      </c>
      <c r="I71" s="57">
        <f t="shared" si="39"/>
        <v>0</v>
      </c>
      <c r="J71" s="57">
        <f t="shared" si="39"/>
        <v>0</v>
      </c>
      <c r="K71" s="57">
        <f t="shared" si="39"/>
        <v>0</v>
      </c>
      <c r="L71" s="57">
        <f t="shared" si="39"/>
        <v>0</v>
      </c>
      <c r="M71" s="57">
        <f t="shared" si="39"/>
        <v>0</v>
      </c>
      <c r="N71" s="57">
        <f t="shared" si="39"/>
        <v>0</v>
      </c>
      <c r="O71" s="57">
        <f t="shared" si="39"/>
        <v>0</v>
      </c>
      <c r="P71" s="57">
        <f t="shared" si="39"/>
        <v>0</v>
      </c>
      <c r="Q71" s="57">
        <f t="shared" si="39"/>
        <v>0</v>
      </c>
      <c r="R71" s="57">
        <f t="shared" si="39"/>
        <v>0</v>
      </c>
      <c r="S71" s="56">
        <f t="shared" si="39"/>
        <v>0</v>
      </c>
    </row>
    <row r="72" spans="2:27" s="51" customFormat="1" ht="15.75" thickBot="1" x14ac:dyDescent="0.3">
      <c r="B72" s="55" t="s">
        <v>614</v>
      </c>
      <c r="C72" s="54"/>
      <c r="D72" s="54"/>
      <c r="E72" s="54"/>
      <c r="F72" s="54"/>
      <c r="G72" s="53">
        <f t="shared" ref="G72:S72" si="40">G67-F67</f>
        <v>0</v>
      </c>
      <c r="H72" s="53">
        <f t="shared" si="40"/>
        <v>0</v>
      </c>
      <c r="I72" s="53">
        <f t="shared" si="40"/>
        <v>0</v>
      </c>
      <c r="J72" s="53">
        <f t="shared" si="40"/>
        <v>0</v>
      </c>
      <c r="K72" s="53">
        <f t="shared" si="40"/>
        <v>0</v>
      </c>
      <c r="L72" s="53">
        <f t="shared" si="40"/>
        <v>0</v>
      </c>
      <c r="M72" s="53">
        <f t="shared" si="40"/>
        <v>9.1475593681900422E-3</v>
      </c>
      <c r="N72" s="53">
        <f t="shared" si="40"/>
        <v>2.8532513392516556E-4</v>
      </c>
      <c r="O72" s="53">
        <f t="shared" si="40"/>
        <v>2.7839683663294021E-4</v>
      </c>
      <c r="P72" s="53">
        <f t="shared" si="40"/>
        <v>2.7041227198903832E-4</v>
      </c>
      <c r="Q72" s="53">
        <f t="shared" si="40"/>
        <v>2.7137563864130555E-4</v>
      </c>
      <c r="R72" s="53">
        <f t="shared" si="40"/>
        <v>2.6481315258332881E-4</v>
      </c>
      <c r="S72" s="52">
        <f t="shared" si="40"/>
        <v>2.7251745048501551E-4</v>
      </c>
    </row>
    <row r="73" spans="2:27" ht="15.75" thickBot="1" x14ac:dyDescent="0.3"/>
    <row r="74" spans="2:27" x14ac:dyDescent="0.25">
      <c r="B74" s="50" t="s">
        <v>613</v>
      </c>
      <c r="C74" s="49"/>
      <c r="D74" s="49"/>
      <c r="E74" s="49"/>
      <c r="F74" s="49"/>
      <c r="G74" s="48"/>
      <c r="H74" s="48">
        <f t="shared" ref="H74:S74" si="41">H42-H58-H65</f>
        <v>0</v>
      </c>
      <c r="I74" s="48">
        <f t="shared" si="41"/>
        <v>0</v>
      </c>
      <c r="J74" s="48">
        <f t="shared" si="41"/>
        <v>0</v>
      </c>
      <c r="K74" s="48">
        <f t="shared" si="41"/>
        <v>0</v>
      </c>
      <c r="L74" s="48">
        <f t="shared" si="41"/>
        <v>0</v>
      </c>
      <c r="M74" s="48">
        <f t="shared" si="41"/>
        <v>0.10977071241828051</v>
      </c>
      <c r="N74" s="48">
        <f t="shared" si="41"/>
        <v>0.1131946140253825</v>
      </c>
      <c r="O74" s="48">
        <f t="shared" si="41"/>
        <v>0.11653537606497777</v>
      </c>
      <c r="P74" s="48">
        <f t="shared" si="41"/>
        <v>0.11978032332884625</v>
      </c>
      <c r="Q74" s="48">
        <f t="shared" si="41"/>
        <v>0.1230368309925419</v>
      </c>
      <c r="R74" s="48">
        <f t="shared" si="41"/>
        <v>0.12621458882354186</v>
      </c>
      <c r="S74" s="47">
        <f t="shared" si="41"/>
        <v>0.12948479822936204</v>
      </c>
    </row>
    <row r="75" spans="2:27" ht="16.5" thickBot="1" x14ac:dyDescent="0.3">
      <c r="B75" s="46" t="s">
        <v>612</v>
      </c>
      <c r="C75" s="45"/>
      <c r="D75" s="45"/>
      <c r="E75" s="45"/>
      <c r="F75" s="45"/>
      <c r="G75" s="44"/>
      <c r="H75" s="44">
        <f>'[6]6.2. Паспорт фин осв ввод'!M30*1000</f>
        <v>58949.653662000012</v>
      </c>
      <c r="I75" s="44">
        <f>'[6]6.2. Паспорт фин осв ввод'!O29*1000</f>
        <v>114556.72567536001</v>
      </c>
      <c r="J75" s="44">
        <f>'[6]6.2. Паспорт фин осв ввод'!Q29*1000</f>
        <v>139192.45542219351</v>
      </c>
      <c r="K75" s="44">
        <f>'[6]6.2. Паспорт фин осв ввод'!S29*1000</f>
        <v>137632.72873106026</v>
      </c>
      <c r="L75" s="44">
        <f>'[6]6.2. Паспорт фин осв ввод'!U29*1000</f>
        <v>150979.72765592541</v>
      </c>
      <c r="M75" s="44">
        <f>'[6]6.2. Паспорт фин осв ввод'!W29*1000</f>
        <v>234312.01295295937</v>
      </c>
      <c r="N75" s="44"/>
      <c r="O75" s="44"/>
      <c r="P75" s="44"/>
      <c r="Q75" s="44"/>
      <c r="R75" s="44"/>
      <c r="S75" s="43"/>
      <c r="AA75" s="42" t="e">
        <f>ROUND(-Z75/1.18,0)=ROUND(B30,0)</f>
        <v>#VALUE!</v>
      </c>
    </row>
    <row r="76" spans="2:27" ht="15.75" thickBot="1" x14ac:dyDescent="0.3">
      <c r="B76" s="41" t="s">
        <v>292</v>
      </c>
      <c r="C76" s="40"/>
      <c r="D76" s="40"/>
      <c r="E76" s="40"/>
      <c r="F76" s="40"/>
      <c r="G76" s="39">
        <f t="shared" ref="G76:S76" si="42">G74-G75-G72</f>
        <v>0</v>
      </c>
      <c r="H76" s="39">
        <f t="shared" si="42"/>
        <v>-58949.653662000012</v>
      </c>
      <c r="I76" s="39">
        <f t="shared" si="42"/>
        <v>-114556.72567536001</v>
      </c>
      <c r="J76" s="39">
        <f t="shared" si="42"/>
        <v>-139192.45542219351</v>
      </c>
      <c r="K76" s="39">
        <f t="shared" si="42"/>
        <v>-137632.72873106026</v>
      </c>
      <c r="L76" s="39">
        <f t="shared" si="42"/>
        <v>-150979.72765592541</v>
      </c>
      <c r="M76" s="39">
        <f t="shared" si="42"/>
        <v>-234311.91232980634</v>
      </c>
      <c r="N76" s="39">
        <f t="shared" si="42"/>
        <v>0.11290928889145734</v>
      </c>
      <c r="O76" s="39">
        <f t="shared" si="42"/>
        <v>0.11625697922834483</v>
      </c>
      <c r="P76" s="39">
        <f t="shared" si="42"/>
        <v>0.11950991105685721</v>
      </c>
      <c r="Q76" s="39">
        <f t="shared" si="42"/>
        <v>0.12276545535390058</v>
      </c>
      <c r="R76" s="39">
        <f t="shared" si="42"/>
        <v>0.12594977567095852</v>
      </c>
      <c r="S76" s="38">
        <f t="shared" si="42"/>
        <v>0.12921228077887703</v>
      </c>
    </row>
    <row r="78" spans="2:27" x14ac:dyDescent="0.25">
      <c r="H78" s="37"/>
    </row>
    <row r="79" spans="2:27" x14ac:dyDescent="0.25">
      <c r="G79" s="37"/>
      <c r="H79" s="37"/>
      <c r="I79" s="37"/>
      <c r="J79" s="37"/>
      <c r="K79" s="37"/>
      <c r="L79" s="37"/>
      <c r="M79" s="37"/>
      <c r="N79" s="37"/>
      <c r="O79" s="37"/>
      <c r="P79" s="37"/>
      <c r="Q79" s="37"/>
      <c r="R79" s="37"/>
      <c r="S79" s="37"/>
    </row>
    <row r="85" spans="3:14" x14ac:dyDescent="0.25">
      <c r="C85">
        <f t="shared" ref="C85:N85" si="43">B85+1</f>
        <v>1</v>
      </c>
      <c r="D85">
        <f t="shared" si="43"/>
        <v>2</v>
      </c>
      <c r="E85">
        <f t="shared" si="43"/>
        <v>3</v>
      </c>
      <c r="F85">
        <f t="shared" si="43"/>
        <v>4</v>
      </c>
      <c r="G85">
        <f t="shared" si="43"/>
        <v>5</v>
      </c>
      <c r="H85">
        <f t="shared" si="43"/>
        <v>6</v>
      </c>
      <c r="I85">
        <f t="shared" si="43"/>
        <v>7</v>
      </c>
      <c r="J85">
        <f t="shared" si="43"/>
        <v>8</v>
      </c>
      <c r="K85">
        <f t="shared" si="43"/>
        <v>9</v>
      </c>
      <c r="L85">
        <f t="shared" si="43"/>
        <v>10</v>
      </c>
      <c r="M85">
        <f t="shared" si="43"/>
        <v>11</v>
      </c>
      <c r="N85">
        <f t="shared" si="43"/>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5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0"/>
  <sheetViews>
    <sheetView zoomScaleNormal="100" workbookViewId="0">
      <pane xSplit="1" topLeftCell="F1" activePane="topRight" state="frozen"/>
      <selection activeCell="R12" sqref="R12"/>
      <selection pane="topRight" activeCell="P41" sqref="P41"/>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4" customWidth="1"/>
    <col min="20" max="21" width="10.7109375" customWidth="1"/>
    <col min="22" max="22" width="11.85546875" hidden="1" customWidth="1"/>
    <col min="23" max="24" width="11.42578125" hidden="1" customWidth="1"/>
    <col min="25" max="25" width="14.85546875" hidden="1" customWidth="1"/>
    <col min="26" max="26" width="10.7109375" bestFit="1" customWidth="1"/>
    <col min="27" max="27" width="14.7109375" customWidth="1"/>
  </cols>
  <sheetData>
    <row r="1" spans="1:34" x14ac:dyDescent="0.25">
      <c r="A1" s="131" t="s">
        <v>672</v>
      </c>
      <c r="B1" s="132"/>
      <c r="C1" s="132"/>
      <c r="D1" s="132"/>
      <c r="E1" s="132"/>
      <c r="F1" s="132"/>
      <c r="G1" s="132"/>
      <c r="H1" s="132"/>
      <c r="I1" s="132"/>
      <c r="J1" s="132"/>
      <c r="K1" s="132"/>
      <c r="L1" s="132"/>
      <c r="M1" s="132"/>
      <c r="N1" s="132"/>
      <c r="O1" s="132"/>
      <c r="P1" s="132"/>
      <c r="Q1" s="132"/>
      <c r="R1" s="132"/>
      <c r="S1" s="132"/>
      <c r="T1" s="132"/>
      <c r="U1" s="132"/>
      <c r="V1" s="132"/>
      <c r="W1" s="131"/>
      <c r="X1" s="131"/>
      <c r="Y1" s="131"/>
      <c r="Z1" s="132"/>
      <c r="AA1" s="131"/>
    </row>
    <row r="2" spans="1:34" x14ac:dyDescent="0.25">
      <c r="A2" s="131" t="s">
        <v>671</v>
      </c>
      <c r="B2" s="132"/>
      <c r="C2" s="132"/>
      <c r="D2" s="132"/>
      <c r="E2" s="132"/>
      <c r="F2" s="132"/>
      <c r="G2" s="132"/>
      <c r="H2" s="132"/>
      <c r="I2" s="132"/>
      <c r="J2" s="132"/>
      <c r="K2" s="132"/>
      <c r="L2" s="132"/>
      <c r="M2" s="132"/>
      <c r="N2" s="132"/>
      <c r="O2" s="132"/>
      <c r="P2" s="132"/>
      <c r="Q2" s="132"/>
      <c r="R2" s="132"/>
      <c r="S2" s="132"/>
      <c r="T2" s="132"/>
      <c r="U2" s="132"/>
      <c r="V2" s="132"/>
      <c r="W2" s="131"/>
      <c r="X2" s="131"/>
      <c r="Y2" s="131"/>
      <c r="Z2" s="132"/>
      <c r="AA2" s="131"/>
    </row>
    <row r="3" spans="1:34" ht="27" customHeight="1" x14ac:dyDescent="0.25">
      <c r="A3" s="225" t="s">
        <v>670</v>
      </c>
      <c r="B3" s="225"/>
      <c r="C3" s="225"/>
      <c r="D3" s="225"/>
      <c r="E3" s="225"/>
      <c r="F3" s="225"/>
      <c r="G3" s="225"/>
      <c r="H3" s="225"/>
      <c r="I3" s="225"/>
      <c r="J3" s="225"/>
      <c r="K3" s="225"/>
      <c r="L3" s="225"/>
      <c r="M3" s="225"/>
      <c r="N3" s="225"/>
      <c r="O3" s="225"/>
      <c r="P3" s="225"/>
      <c r="Q3" s="225"/>
      <c r="R3" s="225"/>
      <c r="S3" s="225"/>
      <c r="T3" s="225"/>
      <c r="U3" s="225"/>
      <c r="V3" s="225"/>
      <c r="W3" s="131"/>
      <c r="X3" s="131"/>
      <c r="Y3" s="131"/>
      <c r="Z3" s="131"/>
      <c r="AA3" s="131"/>
    </row>
    <row r="5" spans="1:34" x14ac:dyDescent="0.25">
      <c r="A5" s="170"/>
      <c r="B5" s="169"/>
      <c r="C5" s="169"/>
      <c r="D5" s="169"/>
      <c r="E5" s="169"/>
      <c r="F5" s="169"/>
      <c r="G5" s="169"/>
      <c r="H5" s="169"/>
      <c r="I5" s="169"/>
      <c r="J5" s="169"/>
      <c r="K5" s="169"/>
      <c r="L5" s="169"/>
      <c r="M5" s="169"/>
      <c r="N5" s="169"/>
      <c r="O5" s="169"/>
      <c r="P5" s="169"/>
      <c r="Q5" s="169"/>
      <c r="R5" s="169"/>
      <c r="S5" s="169"/>
      <c r="T5" s="169"/>
      <c r="U5" s="169"/>
      <c r="V5" s="169"/>
      <c r="W5" s="131"/>
      <c r="X5" s="131"/>
      <c r="Y5" s="131"/>
      <c r="Z5" s="169"/>
      <c r="AA5" s="131"/>
    </row>
    <row r="6" spans="1:34" ht="15.75" thickBot="1" x14ac:dyDescent="0.3">
      <c r="A6" s="131" t="s">
        <v>669</v>
      </c>
      <c r="B6" s="169"/>
      <c r="C6" s="169"/>
      <c r="D6" s="169"/>
      <c r="E6" s="169"/>
      <c r="F6" s="169"/>
      <c r="G6" s="169"/>
      <c r="H6" s="169"/>
      <c r="I6" s="169"/>
      <c r="J6" s="169"/>
      <c r="K6" s="169"/>
      <c r="L6" s="169"/>
      <c r="M6" s="169"/>
      <c r="N6" s="169"/>
      <c r="O6" s="169"/>
      <c r="P6" s="169"/>
      <c r="Q6" s="169"/>
      <c r="R6" s="169"/>
      <c r="S6" s="169"/>
      <c r="T6" s="169"/>
      <c r="U6" s="169"/>
      <c r="V6" s="169"/>
      <c r="W6" s="131"/>
      <c r="X6" s="131"/>
      <c r="Y6" s="131"/>
      <c r="Z6" s="169"/>
      <c r="AA6" s="131"/>
    </row>
    <row r="7" spans="1:34" ht="15" customHeight="1" x14ac:dyDescent="0.25">
      <c r="A7" s="226" t="s">
        <v>100</v>
      </c>
      <c r="B7" s="228">
        <v>2019</v>
      </c>
      <c r="C7" s="228"/>
      <c r="D7" s="228">
        <v>2020</v>
      </c>
      <c r="E7" s="228"/>
      <c r="F7" s="228">
        <v>2021</v>
      </c>
      <c r="G7" s="228"/>
      <c r="H7" s="228">
        <v>2022</v>
      </c>
      <c r="I7" s="228"/>
      <c r="J7" s="228">
        <v>2023</v>
      </c>
      <c r="K7" s="228"/>
      <c r="L7" s="228">
        <v>2024</v>
      </c>
      <c r="M7" s="228"/>
      <c r="N7" s="219" t="s">
        <v>159</v>
      </c>
      <c r="O7" s="220"/>
      <c r="P7" s="219" t="s">
        <v>204</v>
      </c>
      <c r="Q7" s="220"/>
      <c r="R7" s="219" t="s">
        <v>205</v>
      </c>
      <c r="S7" s="220"/>
      <c r="T7" s="219" t="s">
        <v>206</v>
      </c>
      <c r="U7" s="220"/>
      <c r="V7" s="219">
        <v>2029</v>
      </c>
      <c r="W7" s="220"/>
      <c r="X7" s="219">
        <v>2030</v>
      </c>
      <c r="Y7" s="220"/>
      <c r="Z7" s="221" t="s">
        <v>668</v>
      </c>
      <c r="AA7" s="223" t="s">
        <v>667</v>
      </c>
    </row>
    <row r="8" spans="1:34" ht="68.25" customHeight="1" x14ac:dyDescent="0.25">
      <c r="A8" s="227"/>
      <c r="B8" s="168" t="s">
        <v>666</v>
      </c>
      <c r="C8" s="168" t="s">
        <v>665</v>
      </c>
      <c r="D8" s="168" t="s">
        <v>666</v>
      </c>
      <c r="E8" s="168" t="s">
        <v>665</v>
      </c>
      <c r="F8" s="168" t="s">
        <v>666</v>
      </c>
      <c r="G8" s="168" t="s">
        <v>665</v>
      </c>
      <c r="H8" s="168" t="s">
        <v>666</v>
      </c>
      <c r="I8" s="168" t="s">
        <v>665</v>
      </c>
      <c r="J8" s="168" t="s">
        <v>666</v>
      </c>
      <c r="K8" s="168" t="s">
        <v>665</v>
      </c>
      <c r="L8" s="168" t="s">
        <v>666</v>
      </c>
      <c r="M8" s="168" t="s">
        <v>665</v>
      </c>
      <c r="N8" s="168" t="s">
        <v>666</v>
      </c>
      <c r="O8" s="168" t="s">
        <v>665</v>
      </c>
      <c r="P8" s="168" t="s">
        <v>666</v>
      </c>
      <c r="Q8" s="168" t="s">
        <v>665</v>
      </c>
      <c r="R8" s="168" t="s">
        <v>666</v>
      </c>
      <c r="S8" s="168" t="s">
        <v>665</v>
      </c>
      <c r="T8" s="168" t="s">
        <v>666</v>
      </c>
      <c r="U8" s="168" t="s">
        <v>665</v>
      </c>
      <c r="V8" s="168" t="s">
        <v>666</v>
      </c>
      <c r="W8" s="168" t="s">
        <v>665</v>
      </c>
      <c r="X8" s="168" t="s">
        <v>666</v>
      </c>
      <c r="Y8" s="168" t="s">
        <v>665</v>
      </c>
      <c r="Z8" s="222"/>
      <c r="AA8" s="224"/>
    </row>
    <row r="9" spans="1:34" x14ac:dyDescent="0.25">
      <c r="A9" s="167" t="s">
        <v>664</v>
      </c>
      <c r="B9" s="166"/>
      <c r="C9" s="161">
        <v>0</v>
      </c>
      <c r="D9" s="161">
        <v>0</v>
      </c>
      <c r="E9" s="161"/>
      <c r="F9" s="161"/>
      <c r="G9" s="163"/>
      <c r="H9" s="162"/>
      <c r="I9" s="161"/>
      <c r="J9" s="161"/>
      <c r="K9" s="161"/>
      <c r="L9" s="161"/>
      <c r="M9" s="161"/>
      <c r="N9" s="161">
        <v>47</v>
      </c>
      <c r="O9" s="161"/>
      <c r="P9" s="161"/>
      <c r="Q9" s="161"/>
      <c r="R9" s="161"/>
      <c r="S9" s="161"/>
      <c r="T9" s="161"/>
      <c r="U9" s="161"/>
      <c r="V9" s="161"/>
      <c r="W9" s="161"/>
      <c r="X9" s="161"/>
      <c r="Y9" s="161"/>
      <c r="Z9" s="153">
        <f t="shared" ref="Z9:AA13" si="0">F9+H9+J9+L9+N9+P9+R9+T9+V9+X9</f>
        <v>47</v>
      </c>
      <c r="AA9" s="153">
        <f t="shared" si="0"/>
        <v>0</v>
      </c>
      <c r="AB9" s="160"/>
    </row>
    <row r="10" spans="1:34" x14ac:dyDescent="0.25">
      <c r="A10" s="165" t="s">
        <v>663</v>
      </c>
      <c r="B10" s="164"/>
      <c r="C10" s="161">
        <v>0</v>
      </c>
      <c r="D10" s="161">
        <v>0</v>
      </c>
      <c r="E10" s="161"/>
      <c r="F10" s="161"/>
      <c r="G10" s="163"/>
      <c r="H10" s="162"/>
      <c r="I10" s="162"/>
      <c r="J10" s="161"/>
      <c r="K10" s="161"/>
      <c r="L10" s="161"/>
      <c r="M10" s="161"/>
      <c r="N10" s="161">
        <v>20</v>
      </c>
      <c r="O10" s="161"/>
      <c r="P10" s="161"/>
      <c r="Q10" s="161"/>
      <c r="R10" s="161"/>
      <c r="S10" s="161"/>
      <c r="T10" s="161"/>
      <c r="U10" s="161"/>
      <c r="V10" s="161"/>
      <c r="W10" s="161"/>
      <c r="X10" s="161"/>
      <c r="Y10" s="161"/>
      <c r="Z10" s="153">
        <f t="shared" si="0"/>
        <v>20</v>
      </c>
      <c r="AA10" s="153">
        <f t="shared" si="0"/>
        <v>0</v>
      </c>
      <c r="AB10" s="160"/>
    </row>
    <row r="11" spans="1:34" x14ac:dyDescent="0.25">
      <c r="A11" s="158" t="s">
        <v>662</v>
      </c>
      <c r="B11" s="157"/>
      <c r="C11" s="153">
        <v>0</v>
      </c>
      <c r="D11" s="153"/>
      <c r="E11" s="153"/>
      <c r="F11" s="153"/>
      <c r="G11" s="153"/>
      <c r="H11" s="159"/>
      <c r="I11" s="153"/>
      <c r="J11" s="153"/>
      <c r="K11" s="153"/>
      <c r="L11" s="153"/>
      <c r="M11" s="153"/>
      <c r="N11" s="153">
        <v>63</v>
      </c>
      <c r="O11" s="153"/>
      <c r="P11" s="153"/>
      <c r="Q11" s="153"/>
      <c r="R11" s="153"/>
      <c r="S11" s="153"/>
      <c r="T11" s="153"/>
      <c r="U11" s="153"/>
      <c r="V11" s="153"/>
      <c r="W11" s="153"/>
      <c r="X11" s="153"/>
      <c r="Y11" s="153"/>
      <c r="Z11" s="153">
        <f t="shared" si="0"/>
        <v>63</v>
      </c>
      <c r="AA11" s="153">
        <f t="shared" si="0"/>
        <v>0</v>
      </c>
      <c r="AB11" s="152"/>
      <c r="AC11" s="152"/>
      <c r="AD11" s="152"/>
      <c r="AE11" s="152"/>
      <c r="AF11" s="152"/>
      <c r="AG11" s="152"/>
      <c r="AH11" s="152"/>
    </row>
    <row r="12" spans="1:34" x14ac:dyDescent="0.25">
      <c r="A12" s="158" t="s">
        <v>661</v>
      </c>
      <c r="B12" s="157"/>
      <c r="C12" s="153">
        <v>0</v>
      </c>
      <c r="D12" s="153"/>
      <c r="E12" s="153"/>
      <c r="F12" s="150"/>
      <c r="G12" s="153"/>
      <c r="H12" s="154"/>
      <c r="I12" s="153"/>
      <c r="J12" s="153"/>
      <c r="K12" s="153"/>
      <c r="L12" s="153"/>
      <c r="M12" s="153"/>
      <c r="N12" s="153">
        <v>48</v>
      </c>
      <c r="O12" s="153"/>
      <c r="P12" s="153"/>
      <c r="Q12" s="153"/>
      <c r="R12" s="153"/>
      <c r="S12" s="153"/>
      <c r="T12" s="153"/>
      <c r="U12" s="153"/>
      <c r="V12" s="153"/>
      <c r="W12" s="153"/>
      <c r="X12" s="153"/>
      <c r="Y12" s="153"/>
      <c r="Z12" s="153">
        <f t="shared" si="0"/>
        <v>48</v>
      </c>
      <c r="AA12" s="153">
        <f t="shared" si="0"/>
        <v>0</v>
      </c>
      <c r="AB12" s="152"/>
      <c r="AC12" s="152"/>
      <c r="AD12" s="152"/>
      <c r="AE12" s="152"/>
      <c r="AF12" s="152"/>
      <c r="AG12" s="152"/>
      <c r="AH12" s="152"/>
    </row>
    <row r="13" spans="1:34" x14ac:dyDescent="0.25">
      <c r="A13" s="158" t="s">
        <v>660</v>
      </c>
      <c r="B13" s="157"/>
      <c r="C13" s="153">
        <v>0</v>
      </c>
      <c r="D13" s="153"/>
      <c r="E13" s="153"/>
      <c r="F13" s="148"/>
      <c r="G13" s="153"/>
      <c r="H13" s="154"/>
      <c r="I13" s="153"/>
      <c r="J13" s="154"/>
      <c r="K13" s="153"/>
      <c r="L13" s="153"/>
      <c r="M13" s="153"/>
      <c r="N13" s="153">
        <v>18</v>
      </c>
      <c r="O13" s="153"/>
      <c r="P13" s="153"/>
      <c r="Q13" s="153"/>
      <c r="R13" s="153"/>
      <c r="S13" s="153"/>
      <c r="T13" s="153"/>
      <c r="U13" s="153"/>
      <c r="V13" s="153"/>
      <c r="W13" s="153"/>
      <c r="X13" s="153"/>
      <c r="Y13" s="153"/>
      <c r="Z13" s="153">
        <f t="shared" si="0"/>
        <v>18</v>
      </c>
      <c r="AA13" s="153">
        <f t="shared" si="0"/>
        <v>0</v>
      </c>
      <c r="AB13" s="152"/>
      <c r="AC13" s="152"/>
      <c r="AD13" s="152"/>
      <c r="AE13" s="152"/>
      <c r="AF13" s="152"/>
      <c r="AG13" s="152"/>
      <c r="AH13" s="152"/>
    </row>
    <row r="14" spans="1:34" x14ac:dyDescent="0.25">
      <c r="A14" s="156" t="s">
        <v>659</v>
      </c>
      <c r="B14" s="155"/>
      <c r="C14" s="150">
        <v>0</v>
      </c>
      <c r="D14" s="150"/>
      <c r="E14" s="150"/>
      <c r="F14" s="148"/>
      <c r="G14" s="150"/>
      <c r="H14" s="154"/>
      <c r="I14" s="150"/>
      <c r="J14" s="150"/>
      <c r="K14" s="150"/>
      <c r="L14" s="150"/>
      <c r="M14" s="150"/>
      <c r="N14" s="150"/>
      <c r="O14" s="150"/>
      <c r="P14" s="150"/>
      <c r="Q14" s="150"/>
      <c r="R14" s="150"/>
      <c r="S14" s="150"/>
      <c r="T14" s="150"/>
      <c r="U14" s="150"/>
      <c r="V14" s="150"/>
      <c r="W14" s="150"/>
      <c r="X14" s="150"/>
      <c r="Y14" s="150"/>
      <c r="Z14" s="153">
        <f>D14+F14+H14+J14+L14+X14+N14+P14+R14+T14+V14</f>
        <v>0</v>
      </c>
      <c r="AA14" s="153"/>
      <c r="AB14" s="152"/>
      <c r="AC14" s="152"/>
      <c r="AD14" s="152"/>
      <c r="AE14" s="152"/>
      <c r="AF14" s="152"/>
      <c r="AG14" s="152"/>
      <c r="AH14" s="152"/>
    </row>
    <row r="15" spans="1:34" ht="15.75" thickBot="1" x14ac:dyDescent="0.3">
      <c r="A15" s="151"/>
      <c r="B15" s="148"/>
      <c r="C15" s="148"/>
      <c r="D15" s="148"/>
      <c r="E15" s="148"/>
      <c r="F15" s="148"/>
      <c r="G15" s="150"/>
      <c r="H15" s="148"/>
      <c r="I15" s="148"/>
      <c r="J15" s="148"/>
      <c r="K15" s="148"/>
      <c r="L15" s="148"/>
      <c r="M15" s="148"/>
      <c r="N15" s="148"/>
      <c r="O15" s="149"/>
      <c r="P15" s="148"/>
      <c r="Q15" s="148"/>
      <c r="R15" s="148"/>
      <c r="S15" s="148"/>
      <c r="T15" s="148"/>
      <c r="U15" s="148"/>
      <c r="V15" s="148"/>
      <c r="W15" s="149"/>
      <c r="X15" s="148"/>
      <c r="Y15" s="149"/>
      <c r="Z15" s="148">
        <f>D15+F15+H15+J15+L15+N15+P15+R15+T15+V15+X15</f>
        <v>0</v>
      </c>
      <c r="AA15" s="148">
        <f>E15+G15+I15+K15+M15+W15+O15+Q15+S15+U15+Y15</f>
        <v>0</v>
      </c>
    </row>
    <row r="16" spans="1:34" ht="15.75" thickBot="1" x14ac:dyDescent="0.3">
      <c r="A16" s="147" t="s">
        <v>658</v>
      </c>
      <c r="B16" s="146"/>
      <c r="C16" s="146"/>
      <c r="D16" s="145"/>
      <c r="E16" s="145"/>
      <c r="F16" s="145"/>
      <c r="G16" s="145"/>
      <c r="H16" s="145"/>
      <c r="I16" s="145"/>
      <c r="J16" s="145"/>
      <c r="K16" s="145"/>
      <c r="L16" s="145"/>
      <c r="M16" s="145"/>
      <c r="N16" s="145">
        <f>SUM(N9:N15)</f>
        <v>196</v>
      </c>
      <c r="O16" s="145">
        <v>4903329.37</v>
      </c>
      <c r="P16" s="145"/>
      <c r="Q16" s="145"/>
      <c r="R16" s="145"/>
      <c r="S16" s="145"/>
      <c r="T16" s="145"/>
      <c r="U16" s="145"/>
      <c r="V16" s="145"/>
      <c r="W16" s="145"/>
      <c r="X16" s="145">
        <f>SUM(X9:X15)</f>
        <v>0</v>
      </c>
      <c r="Y16" s="145"/>
      <c r="Z16" s="145"/>
      <c r="AA16" s="145">
        <v>2663487604.1500001</v>
      </c>
    </row>
    <row r="17" spans="1:27" s="135" customFormat="1" ht="34.5" hidden="1" thickBot="1" x14ac:dyDescent="0.25">
      <c r="A17" s="144" t="s">
        <v>657</v>
      </c>
      <c r="B17" s="143"/>
      <c r="C17" s="143"/>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1"/>
    </row>
    <row r="18" spans="1:27" s="135" customFormat="1" ht="12" hidden="1" thickBot="1" x14ac:dyDescent="0.25">
      <c r="A18" s="140" t="s">
        <v>656</v>
      </c>
      <c r="B18" s="139"/>
      <c r="C18" s="138"/>
      <c r="D18" s="137"/>
      <c r="E18" s="136"/>
      <c r="F18" s="136"/>
      <c r="G18" s="136"/>
      <c r="H18" s="136"/>
      <c r="I18" s="136"/>
      <c r="J18" s="136"/>
      <c r="K18" s="136"/>
      <c r="L18" s="136"/>
      <c r="M18" s="136"/>
      <c r="N18" s="136"/>
      <c r="O18" s="136"/>
      <c r="P18" s="136"/>
      <c r="Q18" s="136"/>
      <c r="R18" s="136"/>
      <c r="S18" s="136"/>
      <c r="T18" s="136"/>
      <c r="U18" s="136"/>
      <c r="V18" s="136"/>
      <c r="W18" s="136"/>
      <c r="X18" s="136"/>
      <c r="Y18" s="136"/>
      <c r="Z18" s="136"/>
      <c r="AA18" s="136">
        <f>AA16</f>
        <v>2663487604.1500001</v>
      </c>
    </row>
    <row r="19" spans="1:27" hidden="1" x14ac:dyDescent="0.25">
      <c r="A19" s="131"/>
      <c r="B19" s="132"/>
      <c r="C19" s="132"/>
      <c r="D19" s="132"/>
      <c r="E19" s="132"/>
      <c r="F19" s="132"/>
      <c r="G19" s="132"/>
      <c r="H19" s="132"/>
      <c r="I19" s="132"/>
      <c r="J19" s="132"/>
      <c r="K19" s="132"/>
      <c r="L19" s="132"/>
      <c r="M19" s="132"/>
      <c r="N19" s="132"/>
      <c r="O19" s="132"/>
      <c r="P19" s="132"/>
      <c r="Q19" s="132"/>
      <c r="R19" s="132"/>
      <c r="S19" s="132"/>
      <c r="T19" s="132"/>
      <c r="U19" s="132"/>
      <c r="V19" s="132"/>
      <c r="W19" s="131"/>
      <c r="X19" s="131"/>
      <c r="Y19" s="131"/>
      <c r="Z19" s="132"/>
      <c r="AA19" s="131"/>
    </row>
    <row r="20" spans="1:27" hidden="1" x14ac:dyDescent="0.25">
      <c r="A20" s="131"/>
      <c r="B20" s="132"/>
      <c r="C20" s="132"/>
      <c r="D20" s="132"/>
      <c r="E20" s="132"/>
      <c r="F20" s="132"/>
      <c r="G20" s="132"/>
      <c r="H20" s="132"/>
      <c r="I20" s="132"/>
      <c r="J20" s="132"/>
      <c r="K20" s="132"/>
      <c r="L20" s="132"/>
      <c r="M20" s="132"/>
      <c r="N20" s="132"/>
      <c r="O20" s="132"/>
      <c r="P20" s="132"/>
      <c r="Q20" s="132"/>
      <c r="R20" s="132"/>
      <c r="S20" s="132"/>
      <c r="T20" s="132"/>
      <c r="U20" s="132"/>
      <c r="V20" s="132"/>
      <c r="W20" s="131"/>
      <c r="X20" s="131"/>
      <c r="Y20" s="131"/>
      <c r="Z20" s="132"/>
      <c r="AA20" s="131"/>
    </row>
    <row r="21" spans="1:27" hidden="1" x14ac:dyDescent="0.25">
      <c r="A21" s="131"/>
      <c r="B21" s="132"/>
      <c r="C21" s="132"/>
      <c r="D21" s="132"/>
      <c r="E21" s="134">
        <f>E16/AA16</f>
        <v>0</v>
      </c>
      <c r="F21" s="134"/>
      <c r="G21" s="134">
        <f>G16/AA16</f>
        <v>0</v>
      </c>
      <c r="H21" s="134"/>
      <c r="I21" s="134">
        <f>I16/AA16</f>
        <v>0</v>
      </c>
      <c r="J21" s="134"/>
      <c r="K21" s="134">
        <f>K16/AA16</f>
        <v>0</v>
      </c>
      <c r="L21" s="134"/>
      <c r="M21" s="134">
        <f>M16/AA16</f>
        <v>0</v>
      </c>
      <c r="N21" s="134"/>
      <c r="O21" s="134">
        <f>O16/AA16</f>
        <v>1.840943191310553E-3</v>
      </c>
      <c r="P21" s="134"/>
      <c r="Q21" s="134">
        <f>Q16/AA16</f>
        <v>0</v>
      </c>
      <c r="R21" s="134"/>
      <c r="S21" s="134">
        <f>S16/AA16</f>
        <v>0</v>
      </c>
      <c r="T21" s="134"/>
      <c r="U21" s="134">
        <f>U16/AA16</f>
        <v>0</v>
      </c>
      <c r="V21" s="134"/>
      <c r="W21" s="134">
        <f>W16/AA16</f>
        <v>0</v>
      </c>
      <c r="X21" s="134"/>
      <c r="Y21" s="134">
        <f>Y16/AA16</f>
        <v>0</v>
      </c>
    </row>
    <row r="22" spans="1:27" hidden="1" x14ac:dyDescent="0.25">
      <c r="A22" s="132" t="s">
        <v>655</v>
      </c>
      <c r="B22" s="132"/>
      <c r="C22" s="132">
        <f>50000*1.2</f>
        <v>60000</v>
      </c>
      <c r="D22" s="132"/>
      <c r="E22" s="133">
        <f>C22*E21</f>
        <v>0</v>
      </c>
      <c r="F22" s="133">
        <f>D22*F21</f>
        <v>0</v>
      </c>
      <c r="G22" s="133">
        <f>C22*G21</f>
        <v>0</v>
      </c>
      <c r="H22" s="133">
        <f>F22*H21</f>
        <v>0</v>
      </c>
      <c r="I22" s="133">
        <f>C22*I21</f>
        <v>0</v>
      </c>
      <c r="J22" s="133">
        <f>H22*J21</f>
        <v>0</v>
      </c>
      <c r="K22" s="133">
        <f>C22*K21</f>
        <v>0</v>
      </c>
      <c r="L22" s="133">
        <f>J22*L21</f>
        <v>0</v>
      </c>
      <c r="M22" s="133">
        <f>C22*M21</f>
        <v>0</v>
      </c>
      <c r="N22" s="133">
        <f>L22*N21</f>
        <v>0</v>
      </c>
      <c r="O22" s="133">
        <f>C22*O21</f>
        <v>110.45659147863317</v>
      </c>
      <c r="P22" s="133">
        <f>N22*P21</f>
        <v>0</v>
      </c>
      <c r="Q22" s="133">
        <f>C22*Q21</f>
        <v>0</v>
      </c>
      <c r="R22" s="133">
        <f>P22*R21</f>
        <v>0</v>
      </c>
      <c r="S22" s="133">
        <f>C22*S21</f>
        <v>0</v>
      </c>
      <c r="T22" s="133">
        <f>R22*T21</f>
        <v>0</v>
      </c>
      <c r="U22" s="133">
        <f>U21*C22</f>
        <v>0</v>
      </c>
      <c r="V22" s="133">
        <f>T22*V21</f>
        <v>0</v>
      </c>
      <c r="W22" s="133">
        <f>W21*C22</f>
        <v>0</v>
      </c>
      <c r="X22" s="133">
        <f>V22*X21</f>
        <v>0</v>
      </c>
      <c r="Y22" s="133">
        <f>Y21*C22</f>
        <v>0</v>
      </c>
    </row>
    <row r="23" spans="1:27" hidden="1" x14ac:dyDescent="0.25">
      <c r="A23" s="131"/>
      <c r="B23" s="132"/>
      <c r="C23" s="132"/>
      <c r="D23" s="132"/>
      <c r="E23" s="132"/>
      <c r="F23" s="132"/>
      <c r="G23" s="132"/>
      <c r="H23" s="132"/>
      <c r="I23" s="132"/>
      <c r="J23" s="132"/>
      <c r="K23" s="132"/>
      <c r="L23" s="132"/>
      <c r="M23" s="132"/>
      <c r="N23" s="132"/>
      <c r="O23" s="132"/>
      <c r="P23" s="132"/>
      <c r="Q23" s="132"/>
      <c r="R23" s="132"/>
      <c r="S23" s="132"/>
      <c r="T23" s="132"/>
      <c r="U23" s="132"/>
      <c r="V23" s="132"/>
      <c r="W23" s="131"/>
      <c r="X23" s="131"/>
      <c r="Y23" s="131"/>
    </row>
    <row r="24" spans="1:27" hidden="1" x14ac:dyDescent="0.25">
      <c r="A24" s="131"/>
      <c r="B24" s="132"/>
      <c r="C24" s="132"/>
      <c r="D24" s="132"/>
      <c r="E24" s="132"/>
      <c r="F24" s="132"/>
      <c r="G24" s="132"/>
      <c r="H24" s="132"/>
      <c r="I24" s="132"/>
      <c r="J24" s="132"/>
      <c r="K24" s="132"/>
      <c r="L24" s="132"/>
      <c r="M24" s="132"/>
      <c r="N24" s="132"/>
      <c r="O24" s="132"/>
      <c r="P24" s="132"/>
      <c r="Q24" s="132"/>
      <c r="R24" s="132"/>
      <c r="S24" s="132"/>
      <c r="T24" s="132"/>
      <c r="U24" s="132"/>
      <c r="V24" s="132"/>
      <c r="W24" s="131"/>
      <c r="X24" s="131"/>
      <c r="Y24" s="131"/>
    </row>
    <row r="25" spans="1:27" hidden="1" x14ac:dyDescent="0.25">
      <c r="A25" s="131"/>
      <c r="B25" s="132"/>
      <c r="C25" s="132"/>
      <c r="D25" s="132"/>
      <c r="E25" s="132"/>
      <c r="F25" s="132"/>
      <c r="G25" s="132"/>
      <c r="H25" s="132"/>
      <c r="I25" s="132"/>
      <c r="J25" s="132"/>
      <c r="K25" s="132"/>
      <c r="L25" s="132"/>
      <c r="M25" s="132"/>
      <c r="N25" s="132"/>
      <c r="O25" s="132"/>
      <c r="P25" s="132"/>
      <c r="Q25" s="132"/>
      <c r="R25" s="132"/>
      <c r="S25" s="132"/>
      <c r="T25" s="132"/>
      <c r="U25" s="132"/>
      <c r="V25" s="132"/>
      <c r="W25" s="131"/>
      <c r="X25" s="131"/>
      <c r="Y25" s="131"/>
    </row>
    <row r="26" spans="1:27" hidden="1" x14ac:dyDescent="0.25">
      <c r="A26" s="131"/>
      <c r="B26" s="132"/>
      <c r="C26" s="132"/>
      <c r="D26" s="132"/>
      <c r="E26" s="132"/>
      <c r="F26" s="132"/>
      <c r="G26" s="132"/>
      <c r="H26" s="132"/>
      <c r="I26" s="132"/>
      <c r="J26" s="132"/>
      <c r="K26" s="132"/>
      <c r="L26" s="132"/>
      <c r="M26" s="132"/>
      <c r="N26" s="132"/>
      <c r="O26" s="132"/>
      <c r="P26" s="132"/>
      <c r="Q26" s="132"/>
      <c r="R26" s="132"/>
      <c r="S26" s="132"/>
      <c r="T26" s="132"/>
      <c r="U26" s="132"/>
      <c r="V26" s="132"/>
      <c r="W26" s="131"/>
      <c r="X26" s="131"/>
      <c r="Y26" s="131"/>
    </row>
    <row r="27" spans="1:27" x14ac:dyDescent="0.25">
      <c r="A27" s="131"/>
      <c r="B27" s="132"/>
      <c r="C27" s="132"/>
      <c r="D27" s="132"/>
      <c r="E27" s="132"/>
      <c r="F27" s="132"/>
      <c r="G27" s="132"/>
      <c r="H27" s="132"/>
      <c r="I27" s="132"/>
      <c r="J27" s="132"/>
      <c r="K27" s="132"/>
      <c r="L27" s="132"/>
      <c r="M27" s="132"/>
      <c r="N27" s="132"/>
      <c r="O27" s="132"/>
      <c r="P27" s="132"/>
      <c r="Q27" s="132"/>
      <c r="R27" s="132"/>
      <c r="S27" s="132"/>
      <c r="T27" s="132"/>
      <c r="U27" s="132"/>
      <c r="V27" s="132"/>
      <c r="W27" s="131"/>
      <c r="X27" s="131"/>
      <c r="Y27" s="131"/>
    </row>
    <row r="31" spans="1:27" ht="29.25"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sheetData>
  <mergeCells count="16">
    <mergeCell ref="Z7:Z8"/>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72" t="s">
        <v>3</v>
      </c>
      <c r="B4" s="172"/>
      <c r="C4" s="172"/>
      <c r="D4" s="172"/>
      <c r="E4" s="172"/>
      <c r="F4" s="172"/>
      <c r="G4" s="172"/>
      <c r="H4" s="172"/>
      <c r="I4" s="172"/>
      <c r="J4" s="172"/>
      <c r="K4" s="172"/>
      <c r="L4" s="172"/>
      <c r="M4" s="172"/>
      <c r="N4" s="172"/>
      <c r="O4" s="172"/>
      <c r="P4" s="172"/>
      <c r="Q4" s="172"/>
      <c r="R4" s="172"/>
      <c r="S4" s="172"/>
    </row>
    <row r="6" spans="1:19" s="1" customFormat="1" ht="18.75" x14ac:dyDescent="0.3">
      <c r="A6" s="173" t="s">
        <v>4</v>
      </c>
      <c r="B6" s="173"/>
      <c r="C6" s="173"/>
      <c r="D6" s="173"/>
      <c r="E6" s="173"/>
      <c r="F6" s="173"/>
      <c r="G6" s="173"/>
      <c r="H6" s="173"/>
      <c r="I6" s="173"/>
      <c r="J6" s="173"/>
      <c r="K6" s="173"/>
      <c r="L6" s="173"/>
      <c r="M6" s="173"/>
      <c r="N6" s="173"/>
      <c r="O6" s="173"/>
      <c r="P6" s="173"/>
      <c r="Q6" s="173"/>
      <c r="R6" s="173"/>
      <c r="S6" s="173"/>
    </row>
    <row r="8" spans="1:19" s="1" customFormat="1" x14ac:dyDescent="0.25">
      <c r="A8" s="172" t="s">
        <v>5</v>
      </c>
      <c r="B8" s="172"/>
      <c r="C8" s="172"/>
      <c r="D8" s="172"/>
      <c r="E8" s="172"/>
      <c r="F8" s="172"/>
      <c r="G8" s="172"/>
      <c r="H8" s="172"/>
      <c r="I8" s="172"/>
      <c r="J8" s="172"/>
      <c r="K8" s="172"/>
      <c r="L8" s="172"/>
      <c r="M8" s="172"/>
      <c r="N8" s="172"/>
      <c r="O8" s="172"/>
      <c r="P8" s="172"/>
      <c r="Q8" s="172"/>
      <c r="R8" s="172"/>
      <c r="S8" s="172"/>
    </row>
    <row r="9" spans="1:19" s="1" customFormat="1" x14ac:dyDescent="0.25">
      <c r="A9" s="174" t="s">
        <v>6</v>
      </c>
      <c r="B9" s="174"/>
      <c r="C9" s="174"/>
      <c r="D9" s="174"/>
      <c r="E9" s="174"/>
      <c r="F9" s="174"/>
      <c r="G9" s="174"/>
      <c r="H9" s="174"/>
      <c r="I9" s="174"/>
      <c r="J9" s="174"/>
      <c r="K9" s="174"/>
      <c r="L9" s="174"/>
      <c r="M9" s="174"/>
      <c r="N9" s="174"/>
      <c r="O9" s="174"/>
      <c r="P9" s="174"/>
      <c r="Q9" s="174"/>
      <c r="R9" s="174"/>
      <c r="S9" s="174"/>
    </row>
    <row r="11" spans="1:19" s="1" customFormat="1" x14ac:dyDescent="0.25">
      <c r="A11" s="172" t="s">
        <v>7</v>
      </c>
      <c r="B11" s="172"/>
      <c r="C11" s="172"/>
      <c r="D11" s="172"/>
      <c r="E11" s="172"/>
      <c r="F11" s="172"/>
      <c r="G11" s="172"/>
      <c r="H11" s="172"/>
      <c r="I11" s="172"/>
      <c r="J11" s="172"/>
      <c r="K11" s="172"/>
      <c r="L11" s="172"/>
      <c r="M11" s="172"/>
      <c r="N11" s="172"/>
      <c r="O11" s="172"/>
      <c r="P11" s="172"/>
      <c r="Q11" s="172"/>
      <c r="R11" s="172"/>
      <c r="S11" s="172"/>
    </row>
    <row r="12" spans="1:19" s="1" customFormat="1" x14ac:dyDescent="0.25">
      <c r="A12" s="174" t="s">
        <v>8</v>
      </c>
      <c r="B12" s="174"/>
      <c r="C12" s="174"/>
      <c r="D12" s="174"/>
      <c r="E12" s="174"/>
      <c r="F12" s="174"/>
      <c r="G12" s="174"/>
      <c r="H12" s="174"/>
      <c r="I12" s="174"/>
      <c r="J12" s="174"/>
      <c r="K12" s="174"/>
      <c r="L12" s="174"/>
      <c r="M12" s="174"/>
      <c r="N12" s="174"/>
      <c r="O12" s="174"/>
      <c r="P12" s="174"/>
      <c r="Q12" s="174"/>
      <c r="R12" s="174"/>
      <c r="S12" s="174"/>
    </row>
    <row r="14" spans="1:19" s="1" customFormat="1" x14ac:dyDescent="0.25">
      <c r="A14" s="175" t="s">
        <v>9</v>
      </c>
      <c r="B14" s="175"/>
      <c r="C14" s="175"/>
      <c r="D14" s="175"/>
      <c r="E14" s="175"/>
      <c r="F14" s="175"/>
      <c r="G14" s="175"/>
      <c r="H14" s="175"/>
      <c r="I14" s="175"/>
      <c r="J14" s="175"/>
      <c r="K14" s="175"/>
      <c r="L14" s="175"/>
      <c r="M14" s="175"/>
      <c r="N14" s="175"/>
      <c r="O14" s="175"/>
      <c r="P14" s="175"/>
      <c r="Q14" s="175"/>
      <c r="R14" s="175"/>
      <c r="S14" s="175"/>
    </row>
    <row r="15" spans="1:19" s="1" customFormat="1" x14ac:dyDescent="0.25">
      <c r="A15" s="174" t="s">
        <v>10</v>
      </c>
      <c r="B15" s="174"/>
      <c r="C15" s="174"/>
      <c r="D15" s="174"/>
      <c r="E15" s="174"/>
      <c r="F15" s="174"/>
      <c r="G15" s="174"/>
      <c r="H15" s="174"/>
      <c r="I15" s="174"/>
      <c r="J15" s="174"/>
      <c r="K15" s="174"/>
      <c r="L15" s="174"/>
      <c r="M15" s="174"/>
      <c r="N15" s="174"/>
      <c r="O15" s="174"/>
      <c r="P15" s="174"/>
      <c r="Q15" s="174"/>
      <c r="R15" s="174"/>
      <c r="S15" s="174"/>
    </row>
    <row r="17" spans="1:19" ht="18.75" x14ac:dyDescent="0.3">
      <c r="A17" s="179" t="s">
        <v>77</v>
      </c>
      <c r="B17" s="179"/>
      <c r="C17" s="179"/>
      <c r="D17" s="179"/>
      <c r="E17" s="179"/>
      <c r="F17" s="179"/>
      <c r="G17" s="179"/>
      <c r="H17" s="179"/>
      <c r="I17" s="179"/>
      <c r="J17" s="179"/>
      <c r="K17" s="179"/>
      <c r="L17" s="179"/>
      <c r="M17" s="179"/>
      <c r="N17" s="179"/>
      <c r="O17" s="179"/>
      <c r="P17" s="179"/>
      <c r="Q17" s="179"/>
      <c r="R17" s="179"/>
      <c r="S17" s="179"/>
    </row>
    <row r="19" spans="1:19" s="1" customFormat="1" x14ac:dyDescent="0.25">
      <c r="A19" s="177" t="s">
        <v>12</v>
      </c>
      <c r="B19" s="177" t="s">
        <v>78</v>
      </c>
      <c r="C19" s="177" t="s">
        <v>79</v>
      </c>
      <c r="D19" s="177" t="s">
        <v>80</v>
      </c>
      <c r="E19" s="177" t="s">
        <v>81</v>
      </c>
      <c r="F19" s="177" t="s">
        <v>82</v>
      </c>
      <c r="G19" s="177" t="s">
        <v>83</v>
      </c>
      <c r="H19" s="177" t="s">
        <v>84</v>
      </c>
      <c r="I19" s="177" t="s">
        <v>85</v>
      </c>
      <c r="J19" s="177" t="s">
        <v>86</v>
      </c>
      <c r="K19" s="177" t="s">
        <v>87</v>
      </c>
      <c r="L19" s="177" t="s">
        <v>88</v>
      </c>
      <c r="M19" s="177" t="s">
        <v>89</v>
      </c>
      <c r="N19" s="177" t="s">
        <v>90</v>
      </c>
      <c r="O19" s="177" t="s">
        <v>91</v>
      </c>
      <c r="P19" s="177" t="s">
        <v>92</v>
      </c>
      <c r="Q19" s="180" t="s">
        <v>93</v>
      </c>
      <c r="R19" s="180"/>
      <c r="S19" s="177" t="s">
        <v>94</v>
      </c>
    </row>
    <row r="20" spans="1:19" s="1" customFormat="1" ht="141.75" x14ac:dyDescent="0.25">
      <c r="A20" s="178"/>
      <c r="B20" s="178"/>
      <c r="C20" s="178"/>
      <c r="D20" s="178"/>
      <c r="E20" s="178"/>
      <c r="F20" s="178"/>
      <c r="G20" s="178"/>
      <c r="H20" s="178"/>
      <c r="I20" s="178"/>
      <c r="J20" s="178"/>
      <c r="K20" s="178"/>
      <c r="L20" s="178"/>
      <c r="M20" s="178"/>
      <c r="N20" s="178"/>
      <c r="O20" s="178"/>
      <c r="P20" s="178"/>
      <c r="Q20" s="6" t="s">
        <v>95</v>
      </c>
      <c r="R20" s="6" t="s">
        <v>96</v>
      </c>
      <c r="S20" s="17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72" t="s">
        <v>3</v>
      </c>
      <c r="B6" s="172"/>
      <c r="C6" s="172"/>
      <c r="D6" s="172"/>
      <c r="E6" s="172"/>
      <c r="F6" s="172"/>
      <c r="G6" s="172"/>
      <c r="H6" s="172"/>
      <c r="I6" s="172"/>
      <c r="J6" s="172"/>
      <c r="K6" s="172"/>
      <c r="L6" s="172"/>
      <c r="M6" s="172"/>
      <c r="N6" s="172"/>
      <c r="O6" s="172"/>
      <c r="P6" s="172"/>
      <c r="Q6" s="172"/>
      <c r="R6" s="172"/>
      <c r="S6" s="172"/>
      <c r="T6" s="172"/>
    </row>
    <row r="7" spans="1:20" ht="11.1" customHeight="1" x14ac:dyDescent="0.25"/>
    <row r="8" spans="1:20" s="1" customFormat="1" ht="18.95" customHeight="1" x14ac:dyDescent="0.25">
      <c r="A8" s="181" t="s">
        <v>4</v>
      </c>
      <c r="B8" s="181"/>
      <c r="C8" s="181"/>
      <c r="D8" s="181"/>
      <c r="E8" s="181"/>
      <c r="F8" s="181"/>
      <c r="G8" s="181"/>
      <c r="H8" s="181"/>
      <c r="I8" s="181"/>
      <c r="J8" s="181"/>
      <c r="K8" s="181"/>
      <c r="L8" s="181"/>
      <c r="M8" s="181"/>
      <c r="N8" s="181"/>
      <c r="O8" s="181"/>
      <c r="P8" s="181"/>
      <c r="Q8" s="181"/>
      <c r="R8" s="181"/>
      <c r="S8" s="181"/>
      <c r="T8" s="181"/>
    </row>
    <row r="9" spans="1:20" ht="11.1" customHeight="1" x14ac:dyDescent="0.25"/>
    <row r="10" spans="1:20" s="1" customFormat="1" ht="15.95" customHeight="1" x14ac:dyDescent="0.25">
      <c r="A10" s="172" t="s">
        <v>5</v>
      </c>
      <c r="B10" s="172"/>
      <c r="C10" s="172"/>
      <c r="D10" s="172"/>
      <c r="E10" s="172"/>
      <c r="F10" s="172"/>
      <c r="G10" s="172"/>
      <c r="H10" s="172"/>
      <c r="I10" s="172"/>
      <c r="J10" s="172"/>
      <c r="K10" s="172"/>
      <c r="L10" s="172"/>
      <c r="M10" s="172"/>
      <c r="N10" s="172"/>
      <c r="O10" s="172"/>
      <c r="P10" s="172"/>
      <c r="Q10" s="172"/>
      <c r="R10" s="172"/>
      <c r="S10" s="172"/>
      <c r="T10" s="172"/>
    </row>
    <row r="11" spans="1:20" s="1" customFormat="1" ht="15.95" customHeight="1" x14ac:dyDescent="0.25">
      <c r="A11" s="174" t="s">
        <v>6</v>
      </c>
      <c r="B11" s="174"/>
      <c r="C11" s="174"/>
      <c r="D11" s="174"/>
      <c r="E11" s="174"/>
      <c r="F11" s="174"/>
      <c r="G11" s="174"/>
      <c r="H11" s="174"/>
      <c r="I11" s="174"/>
      <c r="J11" s="174"/>
      <c r="K11" s="174"/>
      <c r="L11" s="174"/>
      <c r="M11" s="174"/>
      <c r="N11" s="174"/>
      <c r="O11" s="174"/>
      <c r="P11" s="174"/>
      <c r="Q11" s="174"/>
      <c r="R11" s="174"/>
      <c r="S11" s="174"/>
      <c r="T11" s="174"/>
    </row>
    <row r="12" spans="1:20" ht="11.1" customHeight="1" x14ac:dyDescent="0.25"/>
    <row r="13" spans="1:20" s="1" customFormat="1" ht="15.95" customHeight="1" x14ac:dyDescent="0.25">
      <c r="A13" s="172" t="s">
        <v>7</v>
      </c>
      <c r="B13" s="172"/>
      <c r="C13" s="172"/>
      <c r="D13" s="172"/>
      <c r="E13" s="172"/>
      <c r="F13" s="172"/>
      <c r="G13" s="172"/>
      <c r="H13" s="172"/>
      <c r="I13" s="172"/>
      <c r="J13" s="172"/>
      <c r="K13" s="172"/>
      <c r="L13" s="172"/>
      <c r="M13" s="172"/>
      <c r="N13" s="172"/>
      <c r="O13" s="172"/>
      <c r="P13" s="172"/>
      <c r="Q13" s="172"/>
      <c r="R13" s="172"/>
      <c r="S13" s="172"/>
      <c r="T13" s="172"/>
    </row>
    <row r="14" spans="1:20" s="1" customFormat="1" ht="15.95" customHeight="1" x14ac:dyDescent="0.25">
      <c r="A14" s="174" t="s">
        <v>8</v>
      </c>
      <c r="B14" s="174"/>
      <c r="C14" s="174"/>
      <c r="D14" s="174"/>
      <c r="E14" s="174"/>
      <c r="F14" s="174"/>
      <c r="G14" s="174"/>
      <c r="H14" s="174"/>
      <c r="I14" s="174"/>
      <c r="J14" s="174"/>
      <c r="K14" s="174"/>
      <c r="L14" s="174"/>
      <c r="M14" s="174"/>
      <c r="N14" s="174"/>
      <c r="O14" s="174"/>
      <c r="P14" s="174"/>
      <c r="Q14" s="174"/>
      <c r="R14" s="174"/>
      <c r="S14" s="174"/>
      <c r="T14" s="174"/>
    </row>
    <row r="15" spans="1:20" ht="11.1" customHeight="1" x14ac:dyDescent="0.25"/>
    <row r="16" spans="1:20" s="1" customFormat="1" ht="15.95" customHeight="1" x14ac:dyDescent="0.25">
      <c r="A16" s="175" t="s">
        <v>9</v>
      </c>
      <c r="B16" s="175"/>
      <c r="C16" s="175"/>
      <c r="D16" s="175"/>
      <c r="E16" s="175"/>
      <c r="F16" s="175"/>
      <c r="G16" s="175"/>
      <c r="H16" s="175"/>
      <c r="I16" s="175"/>
      <c r="J16" s="175"/>
      <c r="K16" s="175"/>
      <c r="L16" s="175"/>
      <c r="M16" s="175"/>
      <c r="N16" s="175"/>
      <c r="O16" s="175"/>
      <c r="P16" s="175"/>
      <c r="Q16" s="175"/>
      <c r="R16" s="175"/>
      <c r="S16" s="175"/>
      <c r="T16" s="175"/>
    </row>
    <row r="17" spans="1:20" s="1" customFormat="1" ht="15.95" customHeight="1" x14ac:dyDescent="0.25">
      <c r="A17" s="174" t="s">
        <v>10</v>
      </c>
      <c r="B17" s="174"/>
      <c r="C17" s="174"/>
      <c r="D17" s="174"/>
      <c r="E17" s="174"/>
      <c r="F17" s="174"/>
      <c r="G17" s="174"/>
      <c r="H17" s="174"/>
      <c r="I17" s="174"/>
      <c r="J17" s="174"/>
      <c r="K17" s="174"/>
      <c r="L17" s="174"/>
      <c r="M17" s="174"/>
      <c r="N17" s="174"/>
      <c r="O17" s="174"/>
      <c r="P17" s="174"/>
      <c r="Q17" s="174"/>
      <c r="R17" s="174"/>
      <c r="S17" s="174"/>
      <c r="T17" s="174"/>
    </row>
    <row r="18" spans="1:20" ht="11.1" customHeight="1" x14ac:dyDescent="0.25"/>
    <row r="19" spans="1:20" s="10" customFormat="1" ht="18.95" customHeight="1" x14ac:dyDescent="0.3">
      <c r="A19" s="176" t="s">
        <v>97</v>
      </c>
      <c r="B19" s="176"/>
      <c r="C19" s="176"/>
      <c r="D19" s="176"/>
      <c r="E19" s="176"/>
      <c r="F19" s="176"/>
      <c r="G19" s="176"/>
      <c r="H19" s="176"/>
      <c r="I19" s="176"/>
      <c r="J19" s="176"/>
      <c r="K19" s="176"/>
      <c r="L19" s="176"/>
      <c r="M19" s="176"/>
      <c r="N19" s="176"/>
      <c r="O19" s="176"/>
      <c r="P19" s="176"/>
      <c r="Q19" s="176"/>
      <c r="R19" s="176"/>
      <c r="S19" s="176"/>
      <c r="T19" s="176"/>
    </row>
    <row r="20" spans="1:20" s="1" customFormat="1" ht="15.95" customHeight="1" x14ac:dyDescent="0.25"/>
    <row r="21" spans="1:20" s="1" customFormat="1" ht="15.95" customHeight="1" x14ac:dyDescent="0.25">
      <c r="A21" s="177" t="s">
        <v>12</v>
      </c>
      <c r="B21" s="177" t="s">
        <v>98</v>
      </c>
      <c r="C21" s="177"/>
      <c r="D21" s="177" t="s">
        <v>99</v>
      </c>
      <c r="E21" s="177" t="s">
        <v>100</v>
      </c>
      <c r="F21" s="177"/>
      <c r="G21" s="177" t="s">
        <v>101</v>
      </c>
      <c r="H21" s="177"/>
      <c r="I21" s="177" t="s">
        <v>102</v>
      </c>
      <c r="J21" s="177"/>
      <c r="K21" s="177" t="s">
        <v>103</v>
      </c>
      <c r="L21" s="177" t="s">
        <v>104</v>
      </c>
      <c r="M21" s="177"/>
      <c r="N21" s="177" t="s">
        <v>105</v>
      </c>
      <c r="O21" s="177"/>
      <c r="P21" s="177" t="s">
        <v>106</v>
      </c>
      <c r="Q21" s="180" t="s">
        <v>107</v>
      </c>
      <c r="R21" s="180"/>
      <c r="S21" s="180" t="s">
        <v>108</v>
      </c>
      <c r="T21" s="180"/>
    </row>
    <row r="22" spans="1:20" s="1" customFormat="1" ht="95.1" customHeight="1" x14ac:dyDescent="0.25">
      <c r="A22" s="182"/>
      <c r="B22" s="183"/>
      <c r="C22" s="184"/>
      <c r="D22" s="182"/>
      <c r="E22" s="183"/>
      <c r="F22" s="184"/>
      <c r="G22" s="183"/>
      <c r="H22" s="184"/>
      <c r="I22" s="183"/>
      <c r="J22" s="184"/>
      <c r="K22" s="178"/>
      <c r="L22" s="183"/>
      <c r="M22" s="184"/>
      <c r="N22" s="183"/>
      <c r="O22" s="184"/>
      <c r="P22" s="178"/>
      <c r="Q22" s="6" t="s">
        <v>109</v>
      </c>
      <c r="R22" s="6" t="s">
        <v>110</v>
      </c>
      <c r="S22" s="6" t="s">
        <v>111</v>
      </c>
      <c r="T22" s="6" t="s">
        <v>112</v>
      </c>
    </row>
    <row r="23" spans="1:20" s="1" customFormat="1" ht="15.95" customHeight="1" x14ac:dyDescent="0.25">
      <c r="A23" s="178"/>
      <c r="B23" s="6" t="s">
        <v>113</v>
      </c>
      <c r="C23" s="6" t="s">
        <v>114</v>
      </c>
      <c r="D23" s="17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72" t="s">
        <v>3</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7" spans="1:27" s="1" customFormat="1" ht="18.75" x14ac:dyDescent="0.3">
      <c r="E7" s="173" t="s">
        <v>4</v>
      </c>
      <c r="F7" s="173"/>
      <c r="G7" s="173"/>
      <c r="H7" s="173"/>
      <c r="I7" s="173"/>
      <c r="J7" s="173"/>
      <c r="K7" s="173"/>
      <c r="L7" s="173"/>
      <c r="M7" s="173"/>
      <c r="N7" s="173"/>
      <c r="O7" s="173"/>
      <c r="P7" s="173"/>
      <c r="Q7" s="173"/>
      <c r="R7" s="173"/>
      <c r="S7" s="173"/>
      <c r="T7" s="173"/>
      <c r="U7" s="173"/>
      <c r="V7" s="173"/>
      <c r="W7" s="173"/>
      <c r="X7" s="173"/>
      <c r="Y7" s="173"/>
    </row>
    <row r="9" spans="1:27" s="1" customFormat="1" ht="15.75" x14ac:dyDescent="0.25">
      <c r="E9" s="172" t="s">
        <v>5</v>
      </c>
      <c r="F9" s="172"/>
      <c r="G9" s="172"/>
      <c r="H9" s="172"/>
      <c r="I9" s="172"/>
      <c r="J9" s="172"/>
      <c r="K9" s="172"/>
      <c r="L9" s="172"/>
      <c r="M9" s="172"/>
      <c r="N9" s="172"/>
      <c r="O9" s="172"/>
      <c r="P9" s="172"/>
      <c r="Q9" s="172"/>
      <c r="R9" s="172"/>
      <c r="S9" s="172"/>
      <c r="T9" s="172"/>
      <c r="U9" s="172"/>
      <c r="V9" s="172"/>
      <c r="W9" s="172"/>
      <c r="X9" s="172"/>
      <c r="Y9" s="172"/>
    </row>
    <row r="10" spans="1:27" s="1" customFormat="1" ht="15.75" x14ac:dyDescent="0.25">
      <c r="E10" s="174" t="s">
        <v>6</v>
      </c>
      <c r="F10" s="174"/>
      <c r="G10" s="174"/>
      <c r="H10" s="174"/>
      <c r="I10" s="174"/>
      <c r="J10" s="174"/>
      <c r="K10" s="174"/>
      <c r="L10" s="174"/>
      <c r="M10" s="174"/>
      <c r="N10" s="174"/>
      <c r="O10" s="174"/>
      <c r="P10" s="174"/>
      <c r="Q10" s="174"/>
      <c r="R10" s="174"/>
      <c r="S10" s="174"/>
      <c r="T10" s="174"/>
      <c r="U10" s="174"/>
      <c r="V10" s="174"/>
      <c r="W10" s="174"/>
      <c r="X10" s="174"/>
      <c r="Y10" s="174"/>
    </row>
    <row r="12" spans="1:27" s="1" customFormat="1" ht="15.75" x14ac:dyDescent="0.25">
      <c r="E12" s="172" t="s">
        <v>7</v>
      </c>
      <c r="F12" s="172"/>
      <c r="G12" s="172"/>
      <c r="H12" s="172"/>
      <c r="I12" s="172"/>
      <c r="J12" s="172"/>
      <c r="K12" s="172"/>
      <c r="L12" s="172"/>
      <c r="M12" s="172"/>
      <c r="N12" s="172"/>
      <c r="O12" s="172"/>
      <c r="P12" s="172"/>
      <c r="Q12" s="172"/>
      <c r="R12" s="172"/>
      <c r="S12" s="172"/>
      <c r="T12" s="172"/>
      <c r="U12" s="172"/>
      <c r="V12" s="172"/>
      <c r="W12" s="172"/>
      <c r="X12" s="172"/>
      <c r="Y12" s="172"/>
    </row>
    <row r="13" spans="1:27" s="1" customFormat="1" ht="15.75" x14ac:dyDescent="0.25">
      <c r="E13" s="174" t="s">
        <v>8</v>
      </c>
      <c r="F13" s="174"/>
      <c r="G13" s="174"/>
      <c r="H13" s="174"/>
      <c r="I13" s="174"/>
      <c r="J13" s="174"/>
      <c r="K13" s="174"/>
      <c r="L13" s="174"/>
      <c r="M13" s="174"/>
      <c r="N13" s="174"/>
      <c r="O13" s="174"/>
      <c r="P13" s="174"/>
      <c r="Q13" s="174"/>
      <c r="R13" s="174"/>
      <c r="S13" s="174"/>
      <c r="T13" s="174"/>
      <c r="U13" s="174"/>
      <c r="V13" s="174"/>
      <c r="W13" s="174"/>
      <c r="X13" s="174"/>
      <c r="Y13" s="174"/>
    </row>
    <row r="15" spans="1:27" s="1" customFormat="1" ht="15.75" x14ac:dyDescent="0.25">
      <c r="E15" s="175" t="s">
        <v>9</v>
      </c>
      <c r="F15" s="175"/>
      <c r="G15" s="175"/>
      <c r="H15" s="175"/>
      <c r="I15" s="175"/>
      <c r="J15" s="175"/>
      <c r="K15" s="175"/>
      <c r="L15" s="175"/>
      <c r="M15" s="175"/>
      <c r="N15" s="175"/>
      <c r="O15" s="175"/>
      <c r="P15" s="175"/>
      <c r="Q15" s="175"/>
      <c r="R15" s="175"/>
      <c r="S15" s="175"/>
      <c r="T15" s="175"/>
      <c r="U15" s="175"/>
      <c r="V15" s="175"/>
      <c r="W15" s="175"/>
      <c r="X15" s="175"/>
      <c r="Y15" s="175"/>
    </row>
    <row r="16" spans="1:27" s="1" customFormat="1" ht="15.75" x14ac:dyDescent="0.25">
      <c r="E16" s="174" t="s">
        <v>10</v>
      </c>
      <c r="F16" s="174"/>
      <c r="G16" s="174"/>
      <c r="H16" s="174"/>
      <c r="I16" s="174"/>
      <c r="J16" s="174"/>
      <c r="K16" s="174"/>
      <c r="L16" s="174"/>
      <c r="M16" s="174"/>
      <c r="N16" s="174"/>
      <c r="O16" s="174"/>
      <c r="P16" s="174"/>
      <c r="Q16" s="174"/>
      <c r="R16" s="174"/>
      <c r="S16" s="174"/>
      <c r="T16" s="174"/>
      <c r="U16" s="174"/>
      <c r="V16" s="174"/>
      <c r="W16" s="174"/>
      <c r="X16" s="174"/>
      <c r="Y16" s="174"/>
    </row>
    <row r="19" spans="1:27" s="10" customFormat="1" ht="18.75" x14ac:dyDescent="0.3">
      <c r="A19" s="176" t="s">
        <v>127</v>
      </c>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row>
    <row r="21" spans="1:27" s="1" customFormat="1" ht="15.75" x14ac:dyDescent="0.25">
      <c r="A21" s="177" t="s">
        <v>12</v>
      </c>
      <c r="B21" s="177" t="s">
        <v>128</v>
      </c>
      <c r="C21" s="177"/>
      <c r="D21" s="177" t="s">
        <v>129</v>
      </c>
      <c r="E21" s="177"/>
      <c r="F21" s="180" t="s">
        <v>87</v>
      </c>
      <c r="G21" s="180"/>
      <c r="H21" s="180"/>
      <c r="I21" s="180"/>
      <c r="J21" s="177" t="s">
        <v>130</v>
      </c>
      <c r="K21" s="177" t="s">
        <v>131</v>
      </c>
      <c r="L21" s="177"/>
      <c r="M21" s="177" t="s">
        <v>132</v>
      </c>
      <c r="N21" s="177"/>
      <c r="O21" s="177" t="s">
        <v>133</v>
      </c>
      <c r="P21" s="177"/>
      <c r="Q21" s="177" t="s">
        <v>134</v>
      </c>
      <c r="R21" s="177"/>
      <c r="S21" s="177" t="s">
        <v>135</v>
      </c>
      <c r="T21" s="177" t="s">
        <v>136</v>
      </c>
      <c r="U21" s="177" t="s">
        <v>137</v>
      </c>
      <c r="V21" s="177" t="s">
        <v>138</v>
      </c>
      <c r="W21" s="177"/>
      <c r="X21" s="180" t="s">
        <v>107</v>
      </c>
      <c r="Y21" s="180"/>
      <c r="Z21" s="180" t="s">
        <v>108</v>
      </c>
      <c r="AA21" s="180"/>
    </row>
    <row r="22" spans="1:27" s="1" customFormat="1" ht="110.25" x14ac:dyDescent="0.25">
      <c r="A22" s="182"/>
      <c r="B22" s="183"/>
      <c r="C22" s="184"/>
      <c r="D22" s="183"/>
      <c r="E22" s="184"/>
      <c r="F22" s="180" t="s">
        <v>139</v>
      </c>
      <c r="G22" s="180"/>
      <c r="H22" s="180" t="s">
        <v>140</v>
      </c>
      <c r="I22" s="180"/>
      <c r="J22" s="178"/>
      <c r="K22" s="183"/>
      <c r="L22" s="184"/>
      <c r="M22" s="183"/>
      <c r="N22" s="184"/>
      <c r="O22" s="183"/>
      <c r="P22" s="184"/>
      <c r="Q22" s="183"/>
      <c r="R22" s="184"/>
      <c r="S22" s="178"/>
      <c r="T22" s="178"/>
      <c r="U22" s="178"/>
      <c r="V22" s="183"/>
      <c r="W22" s="184"/>
      <c r="X22" s="6" t="s">
        <v>109</v>
      </c>
      <c r="Y22" s="6" t="s">
        <v>110</v>
      </c>
      <c r="Z22" s="6" t="s">
        <v>111</v>
      </c>
      <c r="AA22" s="6" t="s">
        <v>112</v>
      </c>
    </row>
    <row r="23" spans="1:27" s="1" customFormat="1" ht="15.75" x14ac:dyDescent="0.25">
      <c r="A23" s="17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8"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72" t="s">
        <v>3</v>
      </c>
      <c r="B5" s="172"/>
      <c r="C5" s="172"/>
    </row>
    <row r="7" spans="1:3" ht="18.75" x14ac:dyDescent="0.3">
      <c r="A7" s="173" t="s">
        <v>4</v>
      </c>
      <c r="B7" s="173"/>
      <c r="C7" s="173"/>
    </row>
    <row r="9" spans="1:3" x14ac:dyDescent="0.25">
      <c r="A9" s="172" t="s">
        <v>5</v>
      </c>
      <c r="B9" s="172"/>
      <c r="C9" s="172"/>
    </row>
    <row r="10" spans="1:3" x14ac:dyDescent="0.25">
      <c r="A10" s="174" t="s">
        <v>6</v>
      </c>
      <c r="B10" s="174"/>
      <c r="C10" s="174"/>
    </row>
    <row r="12" spans="1:3" x14ac:dyDescent="0.25">
      <c r="A12" s="172" t="s">
        <v>7</v>
      </c>
      <c r="B12" s="172"/>
      <c r="C12" s="172"/>
    </row>
    <row r="13" spans="1:3" x14ac:dyDescent="0.25">
      <c r="A13" s="174" t="s">
        <v>8</v>
      </c>
      <c r="B13" s="174"/>
      <c r="C13" s="174"/>
    </row>
    <row r="15" spans="1:3" x14ac:dyDescent="0.25">
      <c r="A15" s="175" t="s">
        <v>9</v>
      </c>
      <c r="B15" s="175"/>
      <c r="C15" s="175"/>
    </row>
    <row r="16" spans="1:3" x14ac:dyDescent="0.25">
      <c r="A16" s="174" t="s">
        <v>10</v>
      </c>
      <c r="B16" s="174"/>
      <c r="C16" s="174"/>
    </row>
    <row r="18" spans="1:3" ht="18.75" x14ac:dyDescent="0.3">
      <c r="A18" s="179" t="s">
        <v>145</v>
      </c>
      <c r="B18" s="179"/>
      <c r="C18" s="179"/>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89"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72" t="s">
        <v>3</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6" ht="18.75" x14ac:dyDescent="0.3">
      <c r="A6" s="173" t="s">
        <v>4</v>
      </c>
      <c r="B6" s="173"/>
      <c r="C6" s="173"/>
      <c r="D6" s="173"/>
      <c r="E6" s="173"/>
      <c r="F6" s="173"/>
      <c r="G6" s="173"/>
      <c r="H6" s="173"/>
      <c r="I6" s="173"/>
      <c r="J6" s="173"/>
      <c r="K6" s="173"/>
      <c r="L6" s="173"/>
      <c r="M6" s="173"/>
      <c r="N6" s="173"/>
      <c r="O6" s="173"/>
      <c r="P6" s="173"/>
      <c r="Q6" s="173"/>
      <c r="R6" s="173"/>
      <c r="S6" s="173"/>
      <c r="T6" s="173"/>
      <c r="U6" s="173"/>
      <c r="V6" s="173"/>
      <c r="W6" s="173"/>
      <c r="X6" s="173"/>
      <c r="Y6" s="173"/>
      <c r="Z6" s="173"/>
    </row>
    <row r="8" spans="1:26" ht="15.75" x14ac:dyDescent="0.25">
      <c r="A8" s="172" t="s">
        <v>5</v>
      </c>
      <c r="B8" s="172"/>
      <c r="C8" s="172"/>
      <c r="D8" s="172"/>
      <c r="E8" s="172"/>
      <c r="F8" s="172"/>
      <c r="G8" s="172"/>
      <c r="H8" s="172"/>
      <c r="I8" s="172"/>
      <c r="J8" s="172"/>
      <c r="K8" s="172"/>
      <c r="L8" s="172"/>
      <c r="M8" s="172"/>
      <c r="N8" s="172"/>
      <c r="O8" s="172"/>
      <c r="P8" s="172"/>
      <c r="Q8" s="172"/>
      <c r="R8" s="172"/>
      <c r="S8" s="172"/>
      <c r="T8" s="172"/>
      <c r="U8" s="172"/>
      <c r="V8" s="172"/>
      <c r="W8" s="172"/>
      <c r="X8" s="172"/>
      <c r="Y8" s="172"/>
      <c r="Z8" s="172"/>
    </row>
    <row r="9" spans="1:26" ht="15.75" x14ac:dyDescent="0.25">
      <c r="A9" s="174" t="s">
        <v>6</v>
      </c>
      <c r="B9" s="174"/>
      <c r="C9" s="174"/>
      <c r="D9" s="174"/>
      <c r="E9" s="174"/>
      <c r="F9" s="174"/>
      <c r="G9" s="174"/>
      <c r="H9" s="174"/>
      <c r="I9" s="174"/>
      <c r="J9" s="174"/>
      <c r="K9" s="174"/>
      <c r="L9" s="174"/>
      <c r="M9" s="174"/>
      <c r="N9" s="174"/>
      <c r="O9" s="174"/>
      <c r="P9" s="174"/>
      <c r="Q9" s="174"/>
      <c r="R9" s="174"/>
      <c r="S9" s="174"/>
      <c r="T9" s="174"/>
      <c r="U9" s="174"/>
      <c r="V9" s="174"/>
      <c r="W9" s="174"/>
      <c r="X9" s="174"/>
      <c r="Y9" s="174"/>
      <c r="Z9" s="174"/>
    </row>
    <row r="11" spans="1:26" ht="15.75" x14ac:dyDescent="0.25">
      <c r="A11" s="172" t="s">
        <v>7</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row>
    <row r="12" spans="1:26" ht="15.75" x14ac:dyDescent="0.25">
      <c r="A12" s="174" t="s">
        <v>8</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row>
    <row r="14" spans="1:26" ht="15.75" x14ac:dyDescent="0.25">
      <c r="A14" s="175" t="s">
        <v>9</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row>
    <row r="15" spans="1:26" ht="15.75" x14ac:dyDescent="0.25">
      <c r="A15" s="174" t="s">
        <v>10</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85" t="s">
        <v>163</v>
      </c>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row>
    <row r="23" spans="1:26" s="16" customFormat="1" ht="15.75" x14ac:dyDescent="0.25">
      <c r="A23" s="186" t="s">
        <v>164</v>
      </c>
      <c r="B23" s="186"/>
      <c r="C23" s="186"/>
      <c r="D23" s="186"/>
      <c r="E23" s="186"/>
      <c r="F23" s="186"/>
      <c r="G23" s="186"/>
      <c r="H23" s="186"/>
      <c r="I23" s="186"/>
      <c r="J23" s="186"/>
      <c r="K23" s="186"/>
      <c r="L23" s="186"/>
      <c r="M23" s="187" t="s">
        <v>165</v>
      </c>
      <c r="N23" s="187"/>
      <c r="O23" s="187"/>
      <c r="P23" s="187"/>
      <c r="Q23" s="187"/>
      <c r="R23" s="187"/>
      <c r="S23" s="187"/>
      <c r="T23" s="187"/>
      <c r="U23" s="187"/>
      <c r="V23" s="187"/>
      <c r="W23" s="187"/>
      <c r="X23" s="187"/>
      <c r="Y23" s="187"/>
      <c r="Z23" s="187"/>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172" t="s">
        <v>3</v>
      </c>
      <c r="B5" s="172"/>
      <c r="C5" s="172"/>
      <c r="D5" s="172"/>
      <c r="E5" s="172"/>
      <c r="F5" s="172"/>
      <c r="G5" s="172"/>
      <c r="H5" s="172"/>
      <c r="I5" s="172"/>
      <c r="J5" s="172"/>
      <c r="K5" s="172"/>
      <c r="L5" s="172"/>
      <c r="M5" s="172"/>
      <c r="N5" s="172"/>
      <c r="O5" s="172"/>
    </row>
    <row r="6" spans="1:15" ht="15" x14ac:dyDescent="0.25"/>
    <row r="7" spans="1:15" ht="18.75" x14ac:dyDescent="0.3">
      <c r="A7" s="173" t="s">
        <v>4</v>
      </c>
      <c r="B7" s="173"/>
      <c r="C7" s="173"/>
      <c r="D7" s="173"/>
      <c r="E7" s="173"/>
      <c r="F7" s="173"/>
      <c r="G7" s="173"/>
      <c r="H7" s="173"/>
      <c r="I7" s="173"/>
      <c r="J7" s="173"/>
      <c r="K7" s="173"/>
      <c r="L7" s="173"/>
      <c r="M7" s="173"/>
      <c r="N7" s="173"/>
      <c r="O7" s="173"/>
    </row>
    <row r="8" spans="1:15" ht="15" x14ac:dyDescent="0.25"/>
    <row r="9" spans="1:15" ht="15.75" x14ac:dyDescent="0.25">
      <c r="A9" s="172" t="s">
        <v>5</v>
      </c>
      <c r="B9" s="172"/>
      <c r="C9" s="172"/>
      <c r="D9" s="172"/>
      <c r="E9" s="172"/>
      <c r="F9" s="172"/>
      <c r="G9" s="172"/>
      <c r="H9" s="172"/>
      <c r="I9" s="172"/>
      <c r="J9" s="172"/>
      <c r="K9" s="172"/>
      <c r="L9" s="172"/>
      <c r="M9" s="172"/>
      <c r="N9" s="172"/>
      <c r="O9" s="172"/>
    </row>
    <row r="10" spans="1:15" ht="15.75" x14ac:dyDescent="0.25">
      <c r="A10" s="174" t="s">
        <v>6</v>
      </c>
      <c r="B10" s="174"/>
      <c r="C10" s="174"/>
      <c r="D10" s="174"/>
      <c r="E10" s="174"/>
      <c r="F10" s="174"/>
      <c r="G10" s="174"/>
      <c r="H10" s="174"/>
      <c r="I10" s="174"/>
      <c r="J10" s="174"/>
      <c r="K10" s="174"/>
      <c r="L10" s="174"/>
      <c r="M10" s="174"/>
      <c r="N10" s="174"/>
      <c r="O10" s="174"/>
    </row>
    <row r="11" spans="1:15" ht="15" x14ac:dyDescent="0.25"/>
    <row r="12" spans="1:15" ht="15.75" x14ac:dyDescent="0.25">
      <c r="A12" s="172" t="s">
        <v>7</v>
      </c>
      <c r="B12" s="172"/>
      <c r="C12" s="172"/>
      <c r="D12" s="172"/>
      <c r="E12" s="172"/>
      <c r="F12" s="172"/>
      <c r="G12" s="172"/>
      <c r="H12" s="172"/>
      <c r="I12" s="172"/>
      <c r="J12" s="172"/>
      <c r="K12" s="172"/>
      <c r="L12" s="172"/>
      <c r="M12" s="172"/>
      <c r="N12" s="172"/>
      <c r="O12" s="172"/>
    </row>
    <row r="13" spans="1:15" ht="15.75" x14ac:dyDescent="0.25">
      <c r="A13" s="174" t="s">
        <v>8</v>
      </c>
      <c r="B13" s="174"/>
      <c r="C13" s="174"/>
      <c r="D13" s="174"/>
      <c r="E13" s="174"/>
      <c r="F13" s="174"/>
      <c r="G13" s="174"/>
      <c r="H13" s="174"/>
      <c r="I13" s="174"/>
      <c r="J13" s="174"/>
      <c r="K13" s="174"/>
      <c r="L13" s="174"/>
      <c r="M13" s="174"/>
      <c r="N13" s="174"/>
      <c r="O13" s="174"/>
    </row>
    <row r="14" spans="1:15" ht="15" x14ac:dyDescent="0.25"/>
    <row r="15" spans="1:15" ht="15.75" x14ac:dyDescent="0.25">
      <c r="A15" s="175" t="s">
        <v>9</v>
      </c>
      <c r="B15" s="175"/>
      <c r="C15" s="175"/>
      <c r="D15" s="175"/>
      <c r="E15" s="175"/>
      <c r="F15" s="175"/>
      <c r="G15" s="175"/>
      <c r="H15" s="175"/>
      <c r="I15" s="175"/>
      <c r="J15" s="175"/>
      <c r="K15" s="175"/>
      <c r="L15" s="175"/>
      <c r="M15" s="175"/>
      <c r="N15" s="175"/>
      <c r="O15" s="175"/>
    </row>
    <row r="16" spans="1:15" ht="15.75" x14ac:dyDescent="0.25">
      <c r="A16" s="174" t="s">
        <v>10</v>
      </c>
      <c r="B16" s="174"/>
      <c r="C16" s="174"/>
      <c r="D16" s="174"/>
      <c r="E16" s="174"/>
      <c r="F16" s="174"/>
      <c r="G16" s="174"/>
      <c r="H16" s="174"/>
      <c r="I16" s="174"/>
      <c r="J16" s="174"/>
      <c r="K16" s="174"/>
      <c r="L16" s="174"/>
      <c r="M16" s="174"/>
      <c r="N16" s="174"/>
      <c r="O16" s="174"/>
    </row>
    <row r="17" spans="1:15" ht="15" x14ac:dyDescent="0.25"/>
    <row r="18" spans="1:15" ht="18.75" x14ac:dyDescent="0.3">
      <c r="A18" s="179" t="s">
        <v>191</v>
      </c>
      <c r="B18" s="179"/>
      <c r="C18" s="179"/>
      <c r="D18" s="179"/>
      <c r="E18" s="179"/>
      <c r="F18" s="179"/>
      <c r="G18" s="179"/>
      <c r="H18" s="179"/>
      <c r="I18" s="179"/>
      <c r="J18" s="179"/>
      <c r="K18" s="179"/>
      <c r="L18" s="179"/>
      <c r="M18" s="179"/>
      <c r="N18" s="179"/>
      <c r="O18" s="179"/>
    </row>
    <row r="19" spans="1:15" ht="15.75" x14ac:dyDescent="0.25">
      <c r="A19" s="177" t="s">
        <v>12</v>
      </c>
      <c r="B19" s="177" t="s">
        <v>192</v>
      </c>
      <c r="C19" s="177" t="s">
        <v>193</v>
      </c>
      <c r="D19" s="177" t="s">
        <v>194</v>
      </c>
      <c r="E19" s="180" t="s">
        <v>195</v>
      </c>
      <c r="F19" s="180"/>
      <c r="G19" s="180"/>
      <c r="H19" s="180"/>
      <c r="I19" s="180"/>
      <c r="J19" s="180" t="s">
        <v>196</v>
      </c>
      <c r="K19" s="180"/>
      <c r="L19" s="180"/>
      <c r="M19" s="180"/>
      <c r="N19" s="180"/>
      <c r="O19" s="180"/>
    </row>
    <row r="20" spans="1:15" ht="15.75" x14ac:dyDescent="0.25">
      <c r="A20" s="178"/>
      <c r="B20" s="178"/>
      <c r="C20" s="178"/>
      <c r="D20" s="178"/>
      <c r="E20" s="3" t="s">
        <v>197</v>
      </c>
      <c r="F20" s="3" t="s">
        <v>198</v>
      </c>
      <c r="G20" s="3" t="s">
        <v>199</v>
      </c>
      <c r="H20" s="3" t="s">
        <v>200</v>
      </c>
      <c r="I20" s="3" t="s">
        <v>201</v>
      </c>
      <c r="J20" s="3" t="s">
        <v>202</v>
      </c>
      <c r="K20" s="3" t="s">
        <v>203</v>
      </c>
      <c r="L20" s="3" t="s">
        <v>159</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topLeftCell="A22"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72" t="s">
        <v>3</v>
      </c>
      <c r="B5" s="172"/>
      <c r="C5" s="172"/>
      <c r="D5" s="172"/>
      <c r="E5" s="172"/>
      <c r="F5" s="172"/>
      <c r="G5" s="172"/>
      <c r="H5" s="172"/>
      <c r="I5" s="172"/>
      <c r="J5" s="172"/>
      <c r="K5" s="172"/>
      <c r="L5" s="172"/>
    </row>
    <row r="6" spans="1:12" ht="15.95" customHeight="1" x14ac:dyDescent="0.25"/>
    <row r="7" spans="1:12" ht="18.95" customHeight="1" x14ac:dyDescent="0.3">
      <c r="A7" s="173" t="s">
        <v>4</v>
      </c>
      <c r="B7" s="173"/>
      <c r="C7" s="173"/>
      <c r="D7" s="173"/>
      <c r="E7" s="173"/>
      <c r="F7" s="173"/>
      <c r="G7" s="173"/>
      <c r="H7" s="173"/>
      <c r="I7" s="173"/>
      <c r="J7" s="173"/>
      <c r="K7" s="173"/>
      <c r="L7" s="173"/>
    </row>
    <row r="8" spans="1:12" ht="15.95" customHeight="1" x14ac:dyDescent="0.25"/>
    <row r="9" spans="1:12" ht="15.95" customHeight="1" x14ac:dyDescent="0.25">
      <c r="A9" s="172" t="s">
        <v>5</v>
      </c>
      <c r="B9" s="172"/>
      <c r="C9" s="172"/>
      <c r="D9" s="172"/>
      <c r="E9" s="172"/>
      <c r="F9" s="172"/>
      <c r="G9" s="172"/>
      <c r="H9" s="172"/>
      <c r="I9" s="172"/>
      <c r="J9" s="172"/>
      <c r="K9" s="172"/>
      <c r="L9" s="172"/>
    </row>
    <row r="10" spans="1:12" ht="15.95" customHeight="1" x14ac:dyDescent="0.25">
      <c r="A10" s="174" t="s">
        <v>6</v>
      </c>
      <c r="B10" s="174"/>
      <c r="C10" s="174"/>
      <c r="D10" s="174"/>
      <c r="E10" s="174"/>
      <c r="F10" s="174"/>
      <c r="G10" s="174"/>
      <c r="H10" s="174"/>
      <c r="I10" s="174"/>
      <c r="J10" s="174"/>
      <c r="K10" s="174"/>
      <c r="L10" s="174"/>
    </row>
    <row r="11" spans="1:12" ht="15.95" customHeight="1" x14ac:dyDescent="0.25"/>
    <row r="12" spans="1:12" ht="15.95" customHeight="1" x14ac:dyDescent="0.25">
      <c r="A12" s="172" t="s">
        <v>7</v>
      </c>
      <c r="B12" s="172"/>
      <c r="C12" s="172"/>
      <c r="D12" s="172"/>
      <c r="E12" s="172"/>
      <c r="F12" s="172"/>
      <c r="G12" s="172"/>
      <c r="H12" s="172"/>
      <c r="I12" s="172"/>
      <c r="J12" s="172"/>
      <c r="K12" s="172"/>
      <c r="L12" s="172"/>
    </row>
    <row r="13" spans="1:12" ht="15.95" customHeight="1" x14ac:dyDescent="0.25">
      <c r="A13" s="174" t="s">
        <v>8</v>
      </c>
      <c r="B13" s="174"/>
      <c r="C13" s="174"/>
      <c r="D13" s="174"/>
      <c r="E13" s="174"/>
      <c r="F13" s="174"/>
      <c r="G13" s="174"/>
      <c r="H13" s="174"/>
      <c r="I13" s="174"/>
      <c r="J13" s="174"/>
      <c r="K13" s="174"/>
      <c r="L13" s="174"/>
    </row>
    <row r="14" spans="1:12" ht="15.95" customHeight="1" x14ac:dyDescent="0.25"/>
    <row r="15" spans="1:12" ht="32.1" customHeight="1" x14ac:dyDescent="0.25">
      <c r="A15" s="175" t="s">
        <v>9</v>
      </c>
      <c r="B15" s="175"/>
      <c r="C15" s="175"/>
      <c r="D15" s="175"/>
      <c r="E15" s="175"/>
      <c r="F15" s="175"/>
      <c r="G15" s="175"/>
      <c r="H15" s="175"/>
      <c r="I15" s="175"/>
      <c r="J15" s="175"/>
      <c r="K15" s="175"/>
      <c r="L15" s="175"/>
    </row>
    <row r="16" spans="1:12" ht="15.95" customHeight="1" x14ac:dyDescent="0.25">
      <c r="A16" s="174" t="s">
        <v>10</v>
      </c>
      <c r="B16" s="174"/>
      <c r="C16" s="174"/>
      <c r="D16" s="174"/>
      <c r="E16" s="174"/>
      <c r="F16" s="174"/>
      <c r="G16" s="174"/>
      <c r="H16" s="174"/>
      <c r="I16" s="174"/>
      <c r="J16" s="174"/>
      <c r="K16" s="174"/>
      <c r="L16" s="174"/>
    </row>
    <row r="17" spans="1:12" ht="15.95" customHeight="1" x14ac:dyDescent="0.25"/>
    <row r="18" spans="1:12" ht="18.95" customHeight="1" x14ac:dyDescent="0.3">
      <c r="A18" s="179" t="s">
        <v>207</v>
      </c>
      <c r="B18" s="179"/>
      <c r="C18" s="179"/>
      <c r="D18" s="179"/>
      <c r="E18" s="179"/>
      <c r="F18" s="179"/>
      <c r="G18" s="179"/>
      <c r="H18" s="179"/>
      <c r="I18" s="179"/>
      <c r="J18" s="179"/>
      <c r="K18" s="179"/>
      <c r="L18" s="17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92" t="s">
        <v>208</v>
      </c>
      <c r="B24" s="192"/>
      <c r="C24" s="192"/>
      <c r="D24" s="192"/>
      <c r="E24" s="192" t="s">
        <v>209</v>
      </c>
      <c r="F24" s="192"/>
    </row>
    <row r="25" spans="1:12" ht="15.95" customHeight="1" thickBot="1" x14ac:dyDescent="0.3">
      <c r="A25" s="193" t="s">
        <v>210</v>
      </c>
      <c r="B25" s="193"/>
      <c r="C25" s="193"/>
      <c r="D25" s="193"/>
      <c r="E25" s="194">
        <v>4903329</v>
      </c>
      <c r="F25" s="194"/>
      <c r="H25" s="192" t="s">
        <v>211</v>
      </c>
      <c r="I25" s="192"/>
      <c r="J25" s="192"/>
    </row>
    <row r="26" spans="1:12" ht="15.95" customHeight="1" thickBot="1" x14ac:dyDescent="0.3">
      <c r="A26" s="188" t="s">
        <v>212</v>
      </c>
      <c r="B26" s="188"/>
      <c r="C26" s="188"/>
      <c r="D26" s="188"/>
      <c r="E26" s="189"/>
      <c r="F26" s="189"/>
      <c r="G26" s="16"/>
      <c r="H26" s="186" t="s">
        <v>213</v>
      </c>
      <c r="I26" s="186"/>
      <c r="J26" s="186"/>
      <c r="K26" s="190" t="s">
        <v>214</v>
      </c>
      <c r="L26" s="190"/>
    </row>
    <row r="27" spans="1:12" ht="32.1" customHeight="1" thickBot="1" x14ac:dyDescent="0.3">
      <c r="A27" s="188" t="s">
        <v>215</v>
      </c>
      <c r="B27" s="188"/>
      <c r="C27" s="188"/>
      <c r="D27" s="188"/>
      <c r="E27" s="191">
        <v>30</v>
      </c>
      <c r="F27" s="191"/>
      <c r="G27" s="16"/>
      <c r="H27" s="186" t="s">
        <v>216</v>
      </c>
      <c r="I27" s="186"/>
      <c r="J27" s="186"/>
      <c r="K27" s="190" t="s">
        <v>214</v>
      </c>
      <c r="L27" s="190"/>
    </row>
    <row r="28" spans="1:12" ht="48" customHeight="1" thickBot="1" x14ac:dyDescent="0.3">
      <c r="A28" s="197" t="s">
        <v>217</v>
      </c>
      <c r="B28" s="197"/>
      <c r="C28" s="197"/>
      <c r="D28" s="197"/>
      <c r="E28" s="198">
        <v>1</v>
      </c>
      <c r="F28" s="198"/>
      <c r="G28" s="16"/>
      <c r="H28" s="186" t="s">
        <v>218</v>
      </c>
      <c r="I28" s="186"/>
      <c r="J28" s="186"/>
      <c r="K28" s="190" t="s">
        <v>219</v>
      </c>
      <c r="L28" s="190"/>
    </row>
    <row r="29" spans="1:12" ht="15.95" customHeight="1" x14ac:dyDescent="0.25">
      <c r="A29" s="193" t="s">
        <v>220</v>
      </c>
      <c r="B29" s="193"/>
      <c r="C29" s="193"/>
      <c r="D29" s="193"/>
      <c r="E29" s="189"/>
      <c r="F29" s="189"/>
    </row>
    <row r="30" spans="1:12" ht="15.95" customHeight="1" x14ac:dyDescent="0.25">
      <c r="A30" s="188" t="s">
        <v>221</v>
      </c>
      <c r="B30" s="188"/>
      <c r="C30" s="188"/>
      <c r="D30" s="188"/>
      <c r="E30" s="191">
        <v>3</v>
      </c>
      <c r="F30" s="191"/>
      <c r="H30" s="195" t="s">
        <v>222</v>
      </c>
      <c r="I30" s="195"/>
      <c r="J30" s="195"/>
      <c r="K30" s="195"/>
      <c r="L30" s="195"/>
    </row>
    <row r="31" spans="1:12" ht="15.95" customHeight="1" x14ac:dyDescent="0.25">
      <c r="A31" s="188" t="s">
        <v>223</v>
      </c>
      <c r="B31" s="188"/>
      <c r="C31" s="188"/>
      <c r="D31" s="188"/>
      <c r="E31" s="189"/>
      <c r="F31" s="189"/>
    </row>
    <row r="32" spans="1:12" ht="15.95" customHeight="1" x14ac:dyDescent="0.25">
      <c r="A32" s="188" t="s">
        <v>224</v>
      </c>
      <c r="B32" s="188"/>
      <c r="C32" s="188"/>
      <c r="D32" s="188"/>
      <c r="E32" s="196">
        <v>87111448</v>
      </c>
      <c r="F32" s="196"/>
    </row>
    <row r="33" spans="1:40" ht="15.95" customHeight="1" x14ac:dyDescent="0.25">
      <c r="A33" s="188" t="s">
        <v>225</v>
      </c>
      <c r="B33" s="188"/>
      <c r="C33" s="188"/>
      <c r="D33" s="188"/>
      <c r="E33" s="191">
        <v>19</v>
      </c>
      <c r="F33" s="191"/>
    </row>
    <row r="34" spans="1:40" ht="15.95" customHeight="1" x14ac:dyDescent="0.25">
      <c r="A34" s="188" t="s">
        <v>226</v>
      </c>
      <c r="B34" s="188"/>
      <c r="C34" s="188"/>
      <c r="D34" s="188"/>
      <c r="E34" s="191">
        <v>16</v>
      </c>
      <c r="F34" s="191"/>
    </row>
    <row r="35" spans="1:40" ht="15.95" customHeight="1" x14ac:dyDescent="0.25">
      <c r="A35" s="188"/>
      <c r="B35" s="188"/>
      <c r="C35" s="188"/>
      <c r="D35" s="188"/>
      <c r="E35" s="199"/>
      <c r="F35" s="199"/>
    </row>
    <row r="36" spans="1:40" ht="15.95" customHeight="1" thickBot="1" x14ac:dyDescent="0.3">
      <c r="A36" s="197" t="s">
        <v>227</v>
      </c>
      <c r="B36" s="197"/>
      <c r="C36" s="197"/>
      <c r="D36" s="197"/>
      <c r="E36" s="198">
        <v>20</v>
      </c>
      <c r="F36" s="198"/>
    </row>
    <row r="37" spans="1:40" ht="15.95" customHeight="1" x14ac:dyDescent="0.25">
      <c r="A37" s="193"/>
      <c r="B37" s="193"/>
      <c r="C37" s="193"/>
      <c r="D37" s="193"/>
      <c r="E37" s="199"/>
      <c r="F37" s="199"/>
    </row>
    <row r="38" spans="1:40" ht="15.95" customHeight="1" x14ac:dyDescent="0.25">
      <c r="A38" s="188" t="s">
        <v>228</v>
      </c>
      <c r="B38" s="188"/>
      <c r="C38" s="188"/>
      <c r="D38" s="188"/>
      <c r="E38" s="189"/>
      <c r="F38" s="189"/>
    </row>
    <row r="39" spans="1:40" ht="15.95" customHeight="1" thickBot="1" x14ac:dyDescent="0.3">
      <c r="A39" s="197" t="s">
        <v>229</v>
      </c>
      <c r="B39" s="197"/>
      <c r="C39" s="197"/>
      <c r="D39" s="197"/>
      <c r="E39" s="200"/>
      <c r="F39" s="200"/>
    </row>
    <row r="40" spans="1:40" ht="15.95" customHeight="1" x14ac:dyDescent="0.25">
      <c r="A40" s="193" t="s">
        <v>230</v>
      </c>
      <c r="B40" s="193"/>
      <c r="C40" s="193"/>
      <c r="D40" s="193"/>
      <c r="E40" s="189"/>
      <c r="F40" s="189"/>
    </row>
    <row r="41" spans="1:40" ht="15.95" customHeight="1" x14ac:dyDescent="0.25">
      <c r="A41" s="188" t="s">
        <v>231</v>
      </c>
      <c r="B41" s="188"/>
      <c r="C41" s="188"/>
      <c r="D41" s="188"/>
      <c r="E41" s="191">
        <v>7</v>
      </c>
      <c r="F41" s="191"/>
    </row>
    <row r="42" spans="1:40" ht="15.95" customHeight="1" x14ac:dyDescent="0.25">
      <c r="A42" s="188" t="s">
        <v>232</v>
      </c>
      <c r="B42" s="188"/>
      <c r="C42" s="188"/>
      <c r="D42" s="188"/>
      <c r="E42" s="191">
        <v>7</v>
      </c>
      <c r="F42" s="191"/>
    </row>
    <row r="43" spans="1:40" ht="15.95" customHeight="1" x14ac:dyDescent="0.25">
      <c r="A43" s="188" t="s">
        <v>233</v>
      </c>
      <c r="B43" s="188"/>
      <c r="C43" s="188"/>
      <c r="D43" s="188"/>
      <c r="E43" s="189"/>
      <c r="F43" s="189"/>
    </row>
    <row r="44" spans="1:40" ht="15.95" customHeight="1" x14ac:dyDescent="0.25">
      <c r="A44" s="188" t="s">
        <v>234</v>
      </c>
      <c r="B44" s="188"/>
      <c r="C44" s="188"/>
      <c r="D44" s="188"/>
      <c r="E44" s="191">
        <v>13</v>
      </c>
      <c r="F44" s="191"/>
    </row>
    <row r="45" spans="1:40" ht="15.95" customHeight="1" x14ac:dyDescent="0.25">
      <c r="A45" s="188" t="s">
        <v>235</v>
      </c>
      <c r="B45" s="188"/>
      <c r="C45" s="188"/>
      <c r="D45" s="188"/>
      <c r="E45" s="191">
        <v>100</v>
      </c>
      <c r="F45" s="191"/>
    </row>
    <row r="46" spans="1:40" ht="15.95" customHeight="1" thickBot="1" x14ac:dyDescent="0.3">
      <c r="A46" s="197" t="s">
        <v>236</v>
      </c>
      <c r="B46" s="197"/>
      <c r="C46" s="197"/>
      <c r="D46" s="197"/>
      <c r="E46" s="191">
        <v>13</v>
      </c>
      <c r="F46" s="191"/>
    </row>
    <row r="47" spans="1:40" ht="15.95" customHeight="1" x14ac:dyDescent="0.25">
      <c r="A47" s="193" t="s">
        <v>237</v>
      </c>
      <c r="B47" s="193"/>
      <c r="C47" s="193"/>
      <c r="D47" s="193"/>
      <c r="E47" s="202" t="s">
        <v>238</v>
      </c>
      <c r="F47" s="202"/>
      <c r="G47" s="14" t="s">
        <v>202</v>
      </c>
      <c r="H47" s="14" t="s">
        <v>203</v>
      </c>
      <c r="I47" s="14" t="s">
        <v>159</v>
      </c>
      <c r="J47" s="14" t="s">
        <v>204</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row>
    <row r="48" spans="1:40" ht="15.95" customHeight="1" x14ac:dyDescent="0.25">
      <c r="A48" s="201" t="s">
        <v>267</v>
      </c>
      <c r="B48" s="201"/>
      <c r="C48" s="201"/>
      <c r="D48" s="201"/>
      <c r="E48" s="201"/>
      <c r="F48" s="201"/>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201" t="s">
        <v>268</v>
      </c>
      <c r="B49" s="201"/>
      <c r="C49" s="201"/>
      <c r="D49" s="201"/>
      <c r="E49" s="201"/>
      <c r="F49" s="201"/>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8"/>
    </row>
    <row r="50" spans="1:40" ht="15.95" customHeight="1" thickBot="1" x14ac:dyDescent="0.3">
      <c r="A50" s="201" t="s">
        <v>269</v>
      </c>
      <c r="B50" s="201"/>
      <c r="C50" s="201"/>
      <c r="D50" s="201"/>
      <c r="E50" s="201"/>
      <c r="F50" s="201"/>
      <c r="G50" s="18"/>
      <c r="H50" s="18"/>
      <c r="I50" s="17">
        <v>3</v>
      </c>
      <c r="J50" s="17">
        <v>3</v>
      </c>
      <c r="K50" s="17">
        <v>3</v>
      </c>
      <c r="L50" s="17">
        <v>3</v>
      </c>
      <c r="M50" s="17">
        <v>5</v>
      </c>
      <c r="N50" s="17">
        <v>5</v>
      </c>
      <c r="O50" s="17">
        <v>5</v>
      </c>
      <c r="P50" s="17">
        <v>5</v>
      </c>
      <c r="Q50" s="17">
        <v>5</v>
      </c>
      <c r="R50" s="17">
        <v>5</v>
      </c>
      <c r="S50" s="17">
        <v>5</v>
      </c>
      <c r="T50" s="17">
        <v>5</v>
      </c>
      <c r="U50" s="17">
        <v>5</v>
      </c>
      <c r="V50" s="17">
        <v>5</v>
      </c>
      <c r="W50" s="17">
        <v>5</v>
      </c>
      <c r="X50" s="17">
        <v>5</v>
      </c>
      <c r="Y50" s="17">
        <v>5</v>
      </c>
      <c r="Z50" s="17">
        <v>5</v>
      </c>
      <c r="AA50" s="17">
        <v>5</v>
      </c>
      <c r="AB50" s="17">
        <v>5</v>
      </c>
      <c r="AC50" s="17">
        <v>5</v>
      </c>
      <c r="AD50" s="17">
        <v>5</v>
      </c>
      <c r="AE50" s="17">
        <v>5</v>
      </c>
      <c r="AF50" s="17">
        <v>5</v>
      </c>
      <c r="AG50" s="17">
        <v>5</v>
      </c>
      <c r="AH50" s="17">
        <v>5</v>
      </c>
      <c r="AI50" s="17">
        <v>5</v>
      </c>
      <c r="AJ50" s="17">
        <v>5</v>
      </c>
      <c r="AK50" s="17">
        <v>5</v>
      </c>
      <c r="AL50" s="17">
        <v>5</v>
      </c>
      <c r="AM50" s="17">
        <v>5</v>
      </c>
      <c r="AN50" s="17">
        <v>143</v>
      </c>
    </row>
    <row r="51" spans="1:40" s="9" customFormat="1" ht="6.95" customHeight="1" thickBot="1" x14ac:dyDescent="0.3">
      <c r="D51" s="16"/>
      <c r="E51" s="19"/>
      <c r="F51" s="20"/>
      <c r="AM51" s="16"/>
      <c r="AN51" s="14"/>
    </row>
    <row r="52" spans="1:40" ht="15.95" customHeight="1" x14ac:dyDescent="0.25">
      <c r="A52" s="203" t="s">
        <v>270</v>
      </c>
      <c r="B52" s="203"/>
      <c r="C52" s="203"/>
      <c r="D52" s="203"/>
      <c r="E52" s="202" t="s">
        <v>238</v>
      </c>
      <c r="F52" s="202"/>
      <c r="G52" s="14" t="s">
        <v>202</v>
      </c>
      <c r="H52" s="14" t="s">
        <v>203</v>
      </c>
      <c r="I52" s="14" t="s">
        <v>159</v>
      </c>
      <c r="J52" s="14" t="s">
        <v>204</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row>
    <row r="53" spans="1:40" ht="15.95" customHeight="1" x14ac:dyDescent="0.25">
      <c r="A53" s="201" t="s">
        <v>271</v>
      </c>
      <c r="B53" s="201"/>
      <c r="C53" s="201"/>
      <c r="D53" s="201"/>
      <c r="E53" s="201"/>
      <c r="F53" s="20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201" t="s">
        <v>272</v>
      </c>
      <c r="B54" s="201"/>
      <c r="C54" s="201"/>
      <c r="D54" s="201"/>
      <c r="E54" s="201"/>
      <c r="F54" s="20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ht="15.95" customHeight="1" x14ac:dyDescent="0.25">
      <c r="A55" s="201" t="s">
        <v>273</v>
      </c>
      <c r="B55" s="201"/>
      <c r="C55" s="201"/>
      <c r="D55" s="201"/>
      <c r="E55" s="201"/>
      <c r="F55" s="20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201" t="s">
        <v>274</v>
      </c>
      <c r="B56" s="201"/>
      <c r="C56" s="201"/>
      <c r="D56" s="201"/>
      <c r="E56" s="201"/>
      <c r="F56" s="20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s="9" customFormat="1" ht="6.95" customHeight="1" thickBot="1" x14ac:dyDescent="0.3">
      <c r="D57" s="16"/>
      <c r="E57" s="19"/>
      <c r="F57" s="20"/>
      <c r="AM57" s="16"/>
      <c r="AN57" s="14"/>
    </row>
    <row r="58" spans="1:40" ht="15.95" customHeight="1" x14ac:dyDescent="0.25">
      <c r="A58" s="203" t="s">
        <v>275</v>
      </c>
      <c r="B58" s="203"/>
      <c r="C58" s="203"/>
      <c r="D58" s="203"/>
      <c r="E58" s="202" t="s">
        <v>238</v>
      </c>
      <c r="F58" s="202"/>
      <c r="G58" s="14" t="s">
        <v>202</v>
      </c>
      <c r="H58" s="14" t="s">
        <v>203</v>
      </c>
      <c r="I58" s="14" t="s">
        <v>159</v>
      </c>
      <c r="J58" s="14" t="s">
        <v>204</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row>
    <row r="59" spans="1:40" ht="15.95" customHeight="1" x14ac:dyDescent="0.25">
      <c r="A59" s="201" t="s">
        <v>276</v>
      </c>
      <c r="B59" s="201"/>
      <c r="C59" s="201"/>
      <c r="D59" s="201"/>
      <c r="E59" s="201"/>
      <c r="F59" s="201"/>
      <c r="G59" s="18"/>
      <c r="H59" s="18"/>
      <c r="I59" s="17">
        <v>3</v>
      </c>
      <c r="J59" s="17">
        <v>3</v>
      </c>
      <c r="K59" s="17">
        <v>3</v>
      </c>
      <c r="L59" s="17">
        <v>3</v>
      </c>
      <c r="M59" s="17">
        <v>5</v>
      </c>
      <c r="N59" s="17">
        <v>5</v>
      </c>
      <c r="O59" s="17">
        <v>5</v>
      </c>
      <c r="P59" s="17">
        <v>5</v>
      </c>
      <c r="Q59" s="17">
        <v>5</v>
      </c>
      <c r="R59" s="17">
        <v>5</v>
      </c>
      <c r="S59" s="17">
        <v>5</v>
      </c>
      <c r="T59" s="17">
        <v>5</v>
      </c>
      <c r="U59" s="17">
        <v>5</v>
      </c>
      <c r="V59" s="17">
        <v>5</v>
      </c>
      <c r="W59" s="17">
        <v>5</v>
      </c>
      <c r="X59" s="17">
        <v>5</v>
      </c>
      <c r="Y59" s="17">
        <v>5</v>
      </c>
      <c r="Z59" s="17">
        <v>5</v>
      </c>
      <c r="AA59" s="17">
        <v>5</v>
      </c>
      <c r="AB59" s="17">
        <v>5</v>
      </c>
      <c r="AC59" s="17">
        <v>5</v>
      </c>
      <c r="AD59" s="17">
        <v>5</v>
      </c>
      <c r="AE59" s="17">
        <v>5</v>
      </c>
      <c r="AF59" s="17">
        <v>5</v>
      </c>
      <c r="AG59" s="17">
        <v>5</v>
      </c>
      <c r="AH59" s="17">
        <v>5</v>
      </c>
      <c r="AI59" s="17">
        <v>5</v>
      </c>
      <c r="AJ59" s="17">
        <v>5</v>
      </c>
      <c r="AK59" s="17">
        <v>5</v>
      </c>
      <c r="AL59" s="17">
        <v>5</v>
      </c>
      <c r="AM59" s="17">
        <v>5</v>
      </c>
      <c r="AN59" s="17">
        <v>143</v>
      </c>
    </row>
    <row r="60" spans="1:40" ht="32.1" customHeight="1" x14ac:dyDescent="0.25">
      <c r="A60" s="201" t="s">
        <v>277</v>
      </c>
      <c r="B60" s="201"/>
      <c r="C60" s="201"/>
      <c r="D60" s="201"/>
      <c r="E60" s="201"/>
      <c r="F60" s="201"/>
      <c r="G60" s="18"/>
      <c r="H60" s="18"/>
      <c r="I60" s="18"/>
      <c r="J60" s="18"/>
      <c r="K60" s="18"/>
      <c r="L60" s="18"/>
      <c r="M60" s="18"/>
      <c r="N60" s="18"/>
      <c r="O60" s="18"/>
      <c r="P60" s="18"/>
      <c r="Q60" s="18"/>
      <c r="R60" s="18"/>
      <c r="S60" s="18"/>
      <c r="T60" s="18"/>
      <c r="U60" s="18"/>
      <c r="V60" s="18"/>
      <c r="W60" s="18"/>
      <c r="X60" s="18"/>
      <c r="Y60" s="21">
        <v>-178089</v>
      </c>
      <c r="Z60" s="18"/>
      <c r="AA60" s="18"/>
      <c r="AB60" s="18"/>
      <c r="AC60" s="18"/>
      <c r="AD60" s="18"/>
      <c r="AE60" s="18"/>
      <c r="AF60" s="18"/>
      <c r="AG60" s="18"/>
      <c r="AH60" s="18"/>
      <c r="AI60" s="18"/>
      <c r="AJ60" s="18"/>
      <c r="AK60" s="18"/>
      <c r="AL60" s="18"/>
      <c r="AM60" s="18"/>
      <c r="AN60" s="21">
        <v>-178089</v>
      </c>
    </row>
    <row r="61" spans="1:40" ht="15.95" customHeight="1" x14ac:dyDescent="0.25">
      <c r="A61" s="201" t="s">
        <v>278</v>
      </c>
      <c r="B61" s="201"/>
      <c r="C61" s="201"/>
      <c r="D61" s="201"/>
      <c r="E61" s="201"/>
      <c r="F61" s="20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32.1" customHeight="1" x14ac:dyDescent="0.25">
      <c r="A62" s="201" t="s">
        <v>279</v>
      </c>
      <c r="B62" s="201"/>
      <c r="C62" s="201"/>
      <c r="D62" s="201"/>
      <c r="E62" s="201"/>
      <c r="F62" s="201"/>
      <c r="G62" s="18"/>
      <c r="H62" s="18"/>
      <c r="I62" s="21">
        <v>-1431289</v>
      </c>
      <c r="J62" s="21">
        <v>-1488825</v>
      </c>
      <c r="K62" s="21">
        <v>-1548674</v>
      </c>
      <c r="L62" s="21">
        <v>-1610929</v>
      </c>
      <c r="M62" s="21">
        <v>-1675687</v>
      </c>
      <c r="N62" s="21">
        <v>-1743048</v>
      </c>
      <c r="O62" s="21">
        <v>-1813117</v>
      </c>
      <c r="P62" s="21">
        <v>-1886002</v>
      </c>
      <c r="Q62" s="21">
        <v>-1961818</v>
      </c>
      <c r="R62" s="21">
        <v>-2040681</v>
      </c>
      <c r="S62" s="21">
        <v>-2122714</v>
      </c>
      <c r="T62" s="21">
        <v>-2208045</v>
      </c>
      <c r="U62" s="21">
        <v>-2296806</v>
      </c>
      <c r="V62" s="21">
        <v>-2389136</v>
      </c>
      <c r="W62" s="21">
        <v>-2485177</v>
      </c>
      <c r="X62" s="21">
        <v>-2585078</v>
      </c>
      <c r="Y62" s="21">
        <v>-2688996</v>
      </c>
      <c r="Z62" s="21">
        <v>-2797091</v>
      </c>
      <c r="AA62" s="21">
        <v>-2909531</v>
      </c>
      <c r="AB62" s="21">
        <v>-3026491</v>
      </c>
      <c r="AC62" s="21">
        <v>-3148153</v>
      </c>
      <c r="AD62" s="21">
        <v>-3274706</v>
      </c>
      <c r="AE62" s="21">
        <v>-3406346</v>
      </c>
      <c r="AF62" s="21">
        <v>-3543277</v>
      </c>
      <c r="AG62" s="21">
        <v>-3685714</v>
      </c>
      <c r="AH62" s="21">
        <v>-3833876</v>
      </c>
      <c r="AI62" s="21">
        <v>-3987993</v>
      </c>
      <c r="AJ62" s="21">
        <v>-4148307</v>
      </c>
      <c r="AK62" s="21">
        <v>-4315065</v>
      </c>
      <c r="AL62" s="21">
        <v>-4488526</v>
      </c>
      <c r="AM62" s="21">
        <v>-4668960</v>
      </c>
      <c r="AN62" s="21">
        <v>-85210057</v>
      </c>
    </row>
    <row r="63" spans="1:40" s="9" customFormat="1" ht="11.1" customHeight="1" x14ac:dyDescent="0.25"/>
    <row r="64" spans="1:40" s="9" customFormat="1" ht="11.1" customHeight="1" x14ac:dyDescent="0.25"/>
    <row r="65" spans="1:40" ht="32.1" customHeight="1" x14ac:dyDescent="0.25">
      <c r="A65" s="201" t="s">
        <v>280</v>
      </c>
      <c r="B65" s="201"/>
      <c r="C65" s="201"/>
      <c r="D65" s="201"/>
      <c r="E65" s="201"/>
      <c r="F65" s="20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201" t="s">
        <v>281</v>
      </c>
      <c r="B66" s="201"/>
      <c r="C66" s="201"/>
      <c r="D66" s="201"/>
      <c r="E66" s="201"/>
      <c r="F66" s="201"/>
      <c r="G66" s="18"/>
      <c r="H66" s="18"/>
      <c r="I66" s="21">
        <v>-1431285</v>
      </c>
      <c r="J66" s="21">
        <v>-1488822</v>
      </c>
      <c r="K66" s="21">
        <v>-1548671</v>
      </c>
      <c r="L66" s="21">
        <v>-1610926</v>
      </c>
      <c r="M66" s="21">
        <v>-1675682</v>
      </c>
      <c r="N66" s="21">
        <v>-1743043</v>
      </c>
      <c r="O66" s="21">
        <v>-1813112</v>
      </c>
      <c r="P66" s="21">
        <v>-1885998</v>
      </c>
      <c r="Q66" s="21">
        <v>-1961813</v>
      </c>
      <c r="R66" s="21">
        <v>-2040676</v>
      </c>
      <c r="S66" s="21">
        <v>-2122709</v>
      </c>
      <c r="T66" s="21">
        <v>-2208040</v>
      </c>
      <c r="U66" s="21">
        <v>-2296802</v>
      </c>
      <c r="V66" s="21">
        <v>-2389131</v>
      </c>
      <c r="W66" s="21">
        <v>-2485172</v>
      </c>
      <c r="X66" s="21">
        <v>-2585073</v>
      </c>
      <c r="Y66" s="21">
        <v>-2867080</v>
      </c>
      <c r="Z66" s="21">
        <v>-2797086</v>
      </c>
      <c r="AA66" s="21">
        <v>-2909526</v>
      </c>
      <c r="AB66" s="21">
        <v>-3026486</v>
      </c>
      <c r="AC66" s="21">
        <v>-3148148</v>
      </c>
      <c r="AD66" s="21">
        <v>-3274701</v>
      </c>
      <c r="AE66" s="21">
        <v>-3406341</v>
      </c>
      <c r="AF66" s="21">
        <v>-3543273</v>
      </c>
      <c r="AG66" s="21">
        <v>-3685709</v>
      </c>
      <c r="AH66" s="21">
        <v>-3833871</v>
      </c>
      <c r="AI66" s="21">
        <v>-3987989</v>
      </c>
      <c r="AJ66" s="21">
        <v>-4148302</v>
      </c>
      <c r="AK66" s="21">
        <v>-4315060</v>
      </c>
      <c r="AL66" s="21">
        <v>-4488521</v>
      </c>
      <c r="AM66" s="21">
        <v>-4668955</v>
      </c>
      <c r="AN66" s="21">
        <v>-85388003</v>
      </c>
    </row>
    <row r="67" spans="1:40" ht="15.95" customHeight="1" x14ac:dyDescent="0.25">
      <c r="A67" s="201" t="s">
        <v>282</v>
      </c>
      <c r="B67" s="201"/>
      <c r="C67" s="201"/>
      <c r="D67" s="201"/>
      <c r="E67" s="201"/>
      <c r="F67" s="201"/>
      <c r="G67" s="18"/>
      <c r="H67" s="18"/>
      <c r="I67" s="17">
        <v>-163</v>
      </c>
      <c r="J67" s="17">
        <v>-163</v>
      </c>
      <c r="K67" s="17">
        <v>-163</v>
      </c>
      <c r="L67" s="17">
        <v>-163</v>
      </c>
      <c r="M67" s="17">
        <v>-163</v>
      </c>
      <c r="N67" s="17">
        <v>-163</v>
      </c>
      <c r="O67" s="17">
        <v>-163</v>
      </c>
      <c r="P67" s="17">
        <v>-163</v>
      </c>
      <c r="Q67" s="17">
        <v>-163</v>
      </c>
      <c r="R67" s="17">
        <v>-163</v>
      </c>
      <c r="S67" s="17">
        <v>-163</v>
      </c>
      <c r="T67" s="17">
        <v>-163</v>
      </c>
      <c r="U67" s="17">
        <v>-163</v>
      </c>
      <c r="V67" s="17">
        <v>-163</v>
      </c>
      <c r="W67" s="17">
        <v>-163</v>
      </c>
      <c r="X67" s="17">
        <v>-163</v>
      </c>
      <c r="Y67" s="17">
        <v>-163</v>
      </c>
      <c r="Z67" s="17">
        <v>-163</v>
      </c>
      <c r="AA67" s="17">
        <v>-163</v>
      </c>
      <c r="AB67" s="17">
        <v>-163</v>
      </c>
      <c r="AC67" s="17">
        <v>-163</v>
      </c>
      <c r="AD67" s="17">
        <v>-163</v>
      </c>
      <c r="AE67" s="17">
        <v>-163</v>
      </c>
      <c r="AF67" s="17">
        <v>-163</v>
      </c>
      <c r="AG67" s="17">
        <v>-163</v>
      </c>
      <c r="AH67" s="17">
        <v>-163</v>
      </c>
      <c r="AI67" s="17">
        <v>-163</v>
      </c>
      <c r="AJ67" s="17">
        <v>-163</v>
      </c>
      <c r="AK67" s="17">
        <v>-163</v>
      </c>
      <c r="AL67" s="17">
        <v>-163</v>
      </c>
      <c r="AM67" s="18"/>
      <c r="AN67" s="21">
        <v>-4903</v>
      </c>
    </row>
    <row r="68" spans="1:40" ht="32.1" customHeight="1" x14ac:dyDescent="0.25">
      <c r="A68" s="201" t="s">
        <v>283</v>
      </c>
      <c r="B68" s="201"/>
      <c r="C68" s="201"/>
      <c r="D68" s="201"/>
      <c r="E68" s="201"/>
      <c r="F68" s="201"/>
      <c r="G68" s="18"/>
      <c r="H68" s="18"/>
      <c r="I68" s="21">
        <v>-1431449</v>
      </c>
      <c r="J68" s="21">
        <v>-1488985</v>
      </c>
      <c r="K68" s="21">
        <v>-1548834</v>
      </c>
      <c r="L68" s="21">
        <v>-1611089</v>
      </c>
      <c r="M68" s="21">
        <v>-1675846</v>
      </c>
      <c r="N68" s="21">
        <v>-1743207</v>
      </c>
      <c r="O68" s="21">
        <v>-1813276</v>
      </c>
      <c r="P68" s="21">
        <v>-1886161</v>
      </c>
      <c r="Q68" s="21">
        <v>-1961976</v>
      </c>
      <c r="R68" s="21">
        <v>-2040840</v>
      </c>
      <c r="S68" s="21">
        <v>-2122873</v>
      </c>
      <c r="T68" s="21">
        <v>-2208204</v>
      </c>
      <c r="U68" s="21">
        <v>-2296965</v>
      </c>
      <c r="V68" s="21">
        <v>-2389294</v>
      </c>
      <c r="W68" s="21">
        <v>-2485335</v>
      </c>
      <c r="X68" s="21">
        <v>-2585237</v>
      </c>
      <c r="Y68" s="21">
        <v>-2867244</v>
      </c>
      <c r="Z68" s="21">
        <v>-2797249</v>
      </c>
      <c r="AA68" s="21">
        <v>-2909690</v>
      </c>
      <c r="AB68" s="21">
        <v>-3026650</v>
      </c>
      <c r="AC68" s="21">
        <v>-3148312</v>
      </c>
      <c r="AD68" s="21">
        <v>-3274864</v>
      </c>
      <c r="AE68" s="21">
        <v>-3406504</v>
      </c>
      <c r="AF68" s="21">
        <v>-3543436</v>
      </c>
      <c r="AG68" s="21">
        <v>-3685872</v>
      </c>
      <c r="AH68" s="21">
        <v>-3834034</v>
      </c>
      <c r="AI68" s="21">
        <v>-3988152</v>
      </c>
      <c r="AJ68" s="21">
        <v>-4148465</v>
      </c>
      <c r="AK68" s="21">
        <v>-4315223</v>
      </c>
      <c r="AL68" s="21">
        <v>-4488685</v>
      </c>
      <c r="AM68" s="21">
        <v>-4668955</v>
      </c>
      <c r="AN68" s="21">
        <v>-85392906</v>
      </c>
    </row>
    <row r="69" spans="1:40" ht="15.95" customHeight="1" x14ac:dyDescent="0.25">
      <c r="A69" s="201" t="s">
        <v>284</v>
      </c>
      <c r="B69" s="201"/>
      <c r="C69" s="201"/>
      <c r="D69" s="201"/>
      <c r="E69" s="201"/>
      <c r="F69" s="20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row>
    <row r="70" spans="1:40" ht="32.1" customHeight="1" x14ac:dyDescent="0.25">
      <c r="A70" s="201" t="s">
        <v>285</v>
      </c>
      <c r="B70" s="201"/>
      <c r="C70" s="201"/>
      <c r="D70" s="201"/>
      <c r="E70" s="201"/>
      <c r="F70" s="201"/>
      <c r="G70" s="18"/>
      <c r="H70" s="18"/>
      <c r="I70" s="21">
        <v>-1431449</v>
      </c>
      <c r="J70" s="21">
        <v>-1488985</v>
      </c>
      <c r="K70" s="21">
        <v>-1548834</v>
      </c>
      <c r="L70" s="21">
        <v>-1611089</v>
      </c>
      <c r="M70" s="21">
        <v>-1675846</v>
      </c>
      <c r="N70" s="21">
        <v>-1743207</v>
      </c>
      <c r="O70" s="21">
        <v>-1813276</v>
      </c>
      <c r="P70" s="21">
        <v>-1886161</v>
      </c>
      <c r="Q70" s="21">
        <v>-1961976</v>
      </c>
      <c r="R70" s="21">
        <v>-2040840</v>
      </c>
      <c r="S70" s="21">
        <v>-2122873</v>
      </c>
      <c r="T70" s="21">
        <v>-2208204</v>
      </c>
      <c r="U70" s="21">
        <v>-2296965</v>
      </c>
      <c r="V70" s="21">
        <v>-2389294</v>
      </c>
      <c r="W70" s="21">
        <v>-2485335</v>
      </c>
      <c r="X70" s="21">
        <v>-2585237</v>
      </c>
      <c r="Y70" s="21">
        <v>-2867244</v>
      </c>
      <c r="Z70" s="21">
        <v>-2797249</v>
      </c>
      <c r="AA70" s="21">
        <v>-2909690</v>
      </c>
      <c r="AB70" s="21">
        <v>-3026650</v>
      </c>
      <c r="AC70" s="21">
        <v>-3148312</v>
      </c>
      <c r="AD70" s="21">
        <v>-3274864</v>
      </c>
      <c r="AE70" s="21">
        <v>-3406504</v>
      </c>
      <c r="AF70" s="21">
        <v>-3543436</v>
      </c>
      <c r="AG70" s="21">
        <v>-3685872</v>
      </c>
      <c r="AH70" s="21">
        <v>-3834034</v>
      </c>
      <c r="AI70" s="21">
        <v>-3988152</v>
      </c>
      <c r="AJ70" s="21">
        <v>-4148465</v>
      </c>
      <c r="AK70" s="21">
        <v>-4315223</v>
      </c>
      <c r="AL70" s="21">
        <v>-4488685</v>
      </c>
      <c r="AM70" s="21">
        <v>-4668955</v>
      </c>
      <c r="AN70" s="21">
        <v>-85392906</v>
      </c>
    </row>
    <row r="71" spans="1:40" ht="15.95" customHeight="1" x14ac:dyDescent="0.25">
      <c r="A71" s="201" t="s">
        <v>227</v>
      </c>
      <c r="B71" s="201"/>
      <c r="C71" s="201"/>
      <c r="D71" s="201"/>
      <c r="E71" s="201"/>
      <c r="F71" s="201"/>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32.1" customHeight="1" thickBot="1" x14ac:dyDescent="0.3">
      <c r="A72" s="201" t="s">
        <v>286</v>
      </c>
      <c r="B72" s="201"/>
      <c r="C72" s="201"/>
      <c r="D72" s="201"/>
      <c r="E72" s="201"/>
      <c r="F72" s="201"/>
      <c r="G72" s="18"/>
      <c r="H72" s="18"/>
      <c r="I72" s="21">
        <v>-1431449</v>
      </c>
      <c r="J72" s="21">
        <v>-1488985</v>
      </c>
      <c r="K72" s="21">
        <v>-1548834</v>
      </c>
      <c r="L72" s="21">
        <v>-1611089</v>
      </c>
      <c r="M72" s="21">
        <v>-1675846</v>
      </c>
      <c r="N72" s="21">
        <v>-1743207</v>
      </c>
      <c r="O72" s="21">
        <v>-1813276</v>
      </c>
      <c r="P72" s="21">
        <v>-1886161</v>
      </c>
      <c r="Q72" s="21">
        <v>-1961976</v>
      </c>
      <c r="R72" s="21">
        <v>-2040840</v>
      </c>
      <c r="S72" s="21">
        <v>-2122873</v>
      </c>
      <c r="T72" s="21">
        <v>-2208204</v>
      </c>
      <c r="U72" s="21">
        <v>-2296965</v>
      </c>
      <c r="V72" s="21">
        <v>-2389294</v>
      </c>
      <c r="W72" s="21">
        <v>-2485335</v>
      </c>
      <c r="X72" s="21">
        <v>-2585237</v>
      </c>
      <c r="Y72" s="21">
        <v>-2867244</v>
      </c>
      <c r="Z72" s="21">
        <v>-2797249</v>
      </c>
      <c r="AA72" s="21">
        <v>-2909690</v>
      </c>
      <c r="AB72" s="21">
        <v>-3026650</v>
      </c>
      <c r="AC72" s="21">
        <v>-3148312</v>
      </c>
      <c r="AD72" s="21">
        <v>-3274864</v>
      </c>
      <c r="AE72" s="21">
        <v>-3406504</v>
      </c>
      <c r="AF72" s="21">
        <v>-3543436</v>
      </c>
      <c r="AG72" s="21">
        <v>-3685872</v>
      </c>
      <c r="AH72" s="21">
        <v>-3834034</v>
      </c>
      <c r="AI72" s="21">
        <v>-3988152</v>
      </c>
      <c r="AJ72" s="21">
        <v>-4148465</v>
      </c>
      <c r="AK72" s="21">
        <v>-4315223</v>
      </c>
      <c r="AL72" s="21">
        <v>-4488685</v>
      </c>
      <c r="AM72" s="21">
        <v>-4668955</v>
      </c>
      <c r="AN72" s="21">
        <v>-85392906</v>
      </c>
    </row>
    <row r="73" spans="1:40" s="9" customFormat="1" ht="6.95" customHeight="1" thickBot="1" x14ac:dyDescent="0.3">
      <c r="D73" s="16"/>
      <c r="E73" s="19"/>
      <c r="F73" s="20"/>
      <c r="AM73" s="16"/>
      <c r="AN73" s="14"/>
    </row>
    <row r="74" spans="1:40" ht="15.95" customHeight="1" x14ac:dyDescent="0.25">
      <c r="A74" s="204" t="s">
        <v>287</v>
      </c>
      <c r="B74" s="204"/>
      <c r="C74" s="204"/>
      <c r="D74" s="204"/>
      <c r="E74" s="202" t="s">
        <v>238</v>
      </c>
      <c r="F74" s="202"/>
      <c r="G74" s="14" t="s">
        <v>202</v>
      </c>
      <c r="H74" s="14" t="s">
        <v>203</v>
      </c>
      <c r="I74" s="14" t="s">
        <v>159</v>
      </c>
      <c r="J74" s="14" t="s">
        <v>204</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row>
    <row r="75" spans="1:40" ht="32.1" customHeight="1" x14ac:dyDescent="0.25">
      <c r="A75" s="201" t="s">
        <v>283</v>
      </c>
      <c r="B75" s="201"/>
      <c r="C75" s="201"/>
      <c r="D75" s="201"/>
      <c r="E75" s="201"/>
      <c r="F75" s="201"/>
      <c r="G75" s="18"/>
      <c r="H75" s="18"/>
      <c r="I75" s="21">
        <v>-1431449</v>
      </c>
      <c r="J75" s="21">
        <v>-1488985</v>
      </c>
      <c r="K75" s="21">
        <v>-1548834</v>
      </c>
      <c r="L75" s="21">
        <v>-1611089</v>
      </c>
      <c r="M75" s="21">
        <v>-1675846</v>
      </c>
      <c r="N75" s="21">
        <v>-1743207</v>
      </c>
      <c r="O75" s="21">
        <v>-1813276</v>
      </c>
      <c r="P75" s="21">
        <v>-1886161</v>
      </c>
      <c r="Q75" s="21">
        <v>-1961976</v>
      </c>
      <c r="R75" s="21">
        <v>-2040840</v>
      </c>
      <c r="S75" s="21">
        <v>-2122873</v>
      </c>
      <c r="T75" s="21">
        <v>-2208204</v>
      </c>
      <c r="U75" s="21">
        <v>-2296965</v>
      </c>
      <c r="V75" s="21">
        <v>-2389294</v>
      </c>
      <c r="W75" s="21">
        <v>-2485335</v>
      </c>
      <c r="X75" s="21">
        <v>-2585237</v>
      </c>
      <c r="Y75" s="21">
        <v>-2867244</v>
      </c>
      <c r="Z75" s="21">
        <v>-2797249</v>
      </c>
      <c r="AA75" s="21">
        <v>-2909690</v>
      </c>
      <c r="AB75" s="21">
        <v>-3026650</v>
      </c>
      <c r="AC75" s="21">
        <v>-3148312</v>
      </c>
      <c r="AD75" s="21">
        <v>-3274864</v>
      </c>
      <c r="AE75" s="21">
        <v>-3406504</v>
      </c>
      <c r="AF75" s="21">
        <v>-3543436</v>
      </c>
      <c r="AG75" s="21">
        <v>-3685872</v>
      </c>
      <c r="AH75" s="21">
        <v>-3834034</v>
      </c>
      <c r="AI75" s="21">
        <v>-3988152</v>
      </c>
      <c r="AJ75" s="21">
        <v>-4148465</v>
      </c>
      <c r="AK75" s="21">
        <v>-4315223</v>
      </c>
      <c r="AL75" s="21">
        <v>-4488685</v>
      </c>
      <c r="AM75" s="21">
        <v>-4668955</v>
      </c>
      <c r="AN75" s="21">
        <v>-85392906</v>
      </c>
    </row>
    <row r="76" spans="1:40" ht="15.95" customHeight="1" x14ac:dyDescent="0.25">
      <c r="A76" s="201" t="s">
        <v>282</v>
      </c>
      <c r="B76" s="201"/>
      <c r="C76" s="201"/>
      <c r="D76" s="201"/>
      <c r="E76" s="201"/>
      <c r="F76" s="201"/>
      <c r="G76" s="18"/>
      <c r="H76" s="18"/>
      <c r="I76" s="17">
        <v>163</v>
      </c>
      <c r="J76" s="17">
        <v>163</v>
      </c>
      <c r="K76" s="17">
        <v>163</v>
      </c>
      <c r="L76" s="17">
        <v>163</v>
      </c>
      <c r="M76" s="17">
        <v>163</v>
      </c>
      <c r="N76" s="17">
        <v>163</v>
      </c>
      <c r="O76" s="17">
        <v>163</v>
      </c>
      <c r="P76" s="17">
        <v>163</v>
      </c>
      <c r="Q76" s="17">
        <v>163</v>
      </c>
      <c r="R76" s="17">
        <v>163</v>
      </c>
      <c r="S76" s="17">
        <v>163</v>
      </c>
      <c r="T76" s="17">
        <v>163</v>
      </c>
      <c r="U76" s="17">
        <v>163</v>
      </c>
      <c r="V76" s="17">
        <v>163</v>
      </c>
      <c r="W76" s="17">
        <v>163</v>
      </c>
      <c r="X76" s="17">
        <v>163</v>
      </c>
      <c r="Y76" s="17">
        <v>163</v>
      </c>
      <c r="Z76" s="17">
        <v>163</v>
      </c>
      <c r="AA76" s="17">
        <v>163</v>
      </c>
      <c r="AB76" s="17">
        <v>163</v>
      </c>
      <c r="AC76" s="17">
        <v>163</v>
      </c>
      <c r="AD76" s="17">
        <v>163</v>
      </c>
      <c r="AE76" s="17">
        <v>163</v>
      </c>
      <c r="AF76" s="17">
        <v>163</v>
      </c>
      <c r="AG76" s="17">
        <v>163</v>
      </c>
      <c r="AH76" s="17">
        <v>163</v>
      </c>
      <c r="AI76" s="17">
        <v>163</v>
      </c>
      <c r="AJ76" s="17">
        <v>163</v>
      </c>
      <c r="AK76" s="17">
        <v>163</v>
      </c>
      <c r="AL76" s="17">
        <v>163</v>
      </c>
      <c r="AM76" s="18"/>
      <c r="AN76" s="21">
        <v>4903</v>
      </c>
    </row>
    <row r="77" spans="1:40" ht="15.95" customHeight="1" x14ac:dyDescent="0.25">
      <c r="A77" s="201" t="s">
        <v>284</v>
      </c>
      <c r="B77" s="201"/>
      <c r="C77" s="201"/>
      <c r="D77" s="201"/>
      <c r="E77" s="201"/>
      <c r="F77" s="20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row>
    <row r="78" spans="1:40" ht="15.95" customHeight="1" x14ac:dyDescent="0.25">
      <c r="A78" s="201" t="s">
        <v>227</v>
      </c>
      <c r="B78" s="201"/>
      <c r="C78" s="201"/>
      <c r="D78" s="201"/>
      <c r="E78" s="201"/>
      <c r="F78" s="201"/>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201" t="s">
        <v>288</v>
      </c>
      <c r="B79" s="201"/>
      <c r="C79" s="201"/>
      <c r="D79" s="201"/>
      <c r="E79" s="201"/>
      <c r="F79" s="201"/>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201" t="s">
        <v>289</v>
      </c>
      <c r="B80" s="201"/>
      <c r="C80" s="201"/>
      <c r="D80" s="201"/>
      <c r="E80" s="201"/>
      <c r="F80" s="201"/>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201" t="s">
        <v>290</v>
      </c>
      <c r="B81" s="201"/>
      <c r="C81" s="201"/>
      <c r="D81" s="201"/>
      <c r="E81" s="201"/>
      <c r="F81" s="201"/>
      <c r="G81" s="18"/>
      <c r="H81" s="18"/>
      <c r="I81" s="21">
        <v>-5825</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-5825</v>
      </c>
    </row>
    <row r="82" spans="1:40" ht="15.95" customHeight="1" x14ac:dyDescent="0.25">
      <c r="A82" s="201" t="s">
        <v>291</v>
      </c>
      <c r="B82" s="201"/>
      <c r="C82" s="201"/>
      <c r="D82" s="201"/>
      <c r="E82" s="201"/>
      <c r="F82" s="20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row>
    <row r="83" spans="1:40" ht="32.1" customHeight="1" x14ac:dyDescent="0.25">
      <c r="A83" s="201" t="s">
        <v>292</v>
      </c>
      <c r="B83" s="201"/>
      <c r="C83" s="201"/>
      <c r="D83" s="201"/>
      <c r="E83" s="201"/>
      <c r="F83" s="201"/>
      <c r="G83" s="18"/>
      <c r="H83" s="18"/>
      <c r="I83" s="21">
        <v>-1723367</v>
      </c>
      <c r="J83" s="21">
        <v>-1786586</v>
      </c>
      <c r="K83" s="21">
        <v>-1858405</v>
      </c>
      <c r="L83" s="21">
        <v>-1933111</v>
      </c>
      <c r="M83" s="21">
        <v>-2010819</v>
      </c>
      <c r="N83" s="21">
        <v>-2091652</v>
      </c>
      <c r="O83" s="21">
        <v>-2175734</v>
      </c>
      <c r="P83" s="21">
        <v>-2263197</v>
      </c>
      <c r="Q83" s="21">
        <v>-2354176</v>
      </c>
      <c r="R83" s="21">
        <v>-2448811</v>
      </c>
      <c r="S83" s="21">
        <v>-2547251</v>
      </c>
      <c r="T83" s="21">
        <v>-2649648</v>
      </c>
      <c r="U83" s="21">
        <v>-2756162</v>
      </c>
      <c r="V83" s="21">
        <v>-2866957</v>
      </c>
      <c r="W83" s="21">
        <v>-2982206</v>
      </c>
      <c r="X83" s="21">
        <v>-3102088</v>
      </c>
      <c r="Y83" s="21">
        <v>-3440496</v>
      </c>
      <c r="Z83" s="21">
        <v>-3356503</v>
      </c>
      <c r="AA83" s="21">
        <v>-3491431</v>
      </c>
      <c r="AB83" s="21">
        <v>-3631784</v>
      </c>
      <c r="AC83" s="21">
        <v>-3777778</v>
      </c>
      <c r="AD83" s="21">
        <v>-3929641</v>
      </c>
      <c r="AE83" s="21">
        <v>-4087609</v>
      </c>
      <c r="AF83" s="21">
        <v>-4251927</v>
      </c>
      <c r="AG83" s="21">
        <v>-4422850</v>
      </c>
      <c r="AH83" s="21">
        <v>-4600645</v>
      </c>
      <c r="AI83" s="21">
        <v>-4785586</v>
      </c>
      <c r="AJ83" s="21">
        <v>-4977962</v>
      </c>
      <c r="AK83" s="21">
        <v>-5178072</v>
      </c>
      <c r="AL83" s="21">
        <v>-5386225</v>
      </c>
      <c r="AM83" s="21">
        <v>-5602746</v>
      </c>
      <c r="AN83" s="21">
        <v>-102471429</v>
      </c>
    </row>
    <row r="84" spans="1:40" ht="32.1" customHeight="1" x14ac:dyDescent="0.25">
      <c r="A84" s="201" t="s">
        <v>293</v>
      </c>
      <c r="B84" s="201"/>
      <c r="C84" s="201"/>
      <c r="D84" s="201"/>
      <c r="E84" s="201"/>
      <c r="F84" s="201"/>
      <c r="G84" s="18"/>
      <c r="H84" s="18"/>
      <c r="I84" s="21">
        <v>-1723367</v>
      </c>
      <c r="J84" s="21">
        <v>-3509953</v>
      </c>
      <c r="K84" s="21">
        <v>-5368358</v>
      </c>
      <c r="L84" s="21">
        <v>-7301469</v>
      </c>
      <c r="M84" s="21">
        <v>-9312288</v>
      </c>
      <c r="N84" s="21">
        <v>-11403940</v>
      </c>
      <c r="O84" s="21">
        <v>-13579675</v>
      </c>
      <c r="P84" s="21">
        <v>-15842872</v>
      </c>
      <c r="Q84" s="21">
        <v>-18197047</v>
      </c>
      <c r="R84" s="21">
        <v>-20645859</v>
      </c>
      <c r="S84" s="21">
        <v>-23193110</v>
      </c>
      <c r="T84" s="21">
        <v>-25842758</v>
      </c>
      <c r="U84" s="21">
        <v>-28598920</v>
      </c>
      <c r="V84" s="21">
        <v>-31465877</v>
      </c>
      <c r="W84" s="21">
        <v>-34448084</v>
      </c>
      <c r="X84" s="21">
        <v>-37550172</v>
      </c>
      <c r="Y84" s="21">
        <v>-40990668</v>
      </c>
      <c r="Z84" s="21">
        <v>-44347171</v>
      </c>
      <c r="AA84" s="21">
        <v>-47838602</v>
      </c>
      <c r="AB84" s="21">
        <v>-51470386</v>
      </c>
      <c r="AC84" s="21">
        <v>-55248164</v>
      </c>
      <c r="AD84" s="21">
        <v>-59177805</v>
      </c>
      <c r="AE84" s="21">
        <v>-63265414</v>
      </c>
      <c r="AF84" s="21">
        <v>-67517341</v>
      </c>
      <c r="AG84" s="21">
        <v>-71940192</v>
      </c>
      <c r="AH84" s="21">
        <v>-76540836</v>
      </c>
      <c r="AI84" s="21">
        <v>-81326423</v>
      </c>
      <c r="AJ84" s="21">
        <v>-86304385</v>
      </c>
      <c r="AK84" s="21">
        <v>-91482457</v>
      </c>
      <c r="AL84" s="21">
        <v>-96868682</v>
      </c>
      <c r="AM84" s="21">
        <v>-102471429</v>
      </c>
      <c r="AN84" s="18"/>
    </row>
    <row r="85" spans="1:40" ht="15.95" customHeight="1" x14ac:dyDescent="0.25">
      <c r="A85" s="201" t="s">
        <v>294</v>
      </c>
      <c r="B85" s="201"/>
      <c r="C85" s="201"/>
      <c r="D85" s="201"/>
      <c r="E85" s="201"/>
      <c r="F85" s="201"/>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8"/>
    </row>
    <row r="86" spans="1:40" ht="32.1" customHeight="1" x14ac:dyDescent="0.25">
      <c r="A86" s="201" t="s">
        <v>295</v>
      </c>
      <c r="B86" s="201"/>
      <c r="C86" s="201"/>
      <c r="D86" s="201"/>
      <c r="E86" s="201"/>
      <c r="F86" s="201"/>
      <c r="G86" s="18"/>
      <c r="H86" s="18"/>
      <c r="I86" s="21">
        <v>-1199149</v>
      </c>
      <c r="J86" s="21">
        <v>-1101584</v>
      </c>
      <c r="K86" s="21">
        <v>-1015389</v>
      </c>
      <c r="L86" s="21">
        <v>-935939</v>
      </c>
      <c r="M86" s="21">
        <v>-862704</v>
      </c>
      <c r="N86" s="21">
        <v>-795201</v>
      </c>
      <c r="O86" s="21">
        <v>-732979</v>
      </c>
      <c r="P86" s="21">
        <v>-675627</v>
      </c>
      <c r="Q86" s="21">
        <v>-622761</v>
      </c>
      <c r="R86" s="21">
        <v>-574033</v>
      </c>
      <c r="S86" s="21">
        <v>-529117</v>
      </c>
      <c r="T86" s="21">
        <v>-487715</v>
      </c>
      <c r="U86" s="21">
        <v>-449553</v>
      </c>
      <c r="V86" s="21">
        <v>-414378</v>
      </c>
      <c r="W86" s="21">
        <v>-381954</v>
      </c>
      <c r="X86" s="21">
        <v>-352068</v>
      </c>
      <c r="Y86" s="21">
        <v>-346012</v>
      </c>
      <c r="Z86" s="21">
        <v>-299127</v>
      </c>
      <c r="AA86" s="21">
        <v>-275722</v>
      </c>
      <c r="AB86" s="21">
        <v>-254147</v>
      </c>
      <c r="AC86" s="21">
        <v>-234261</v>
      </c>
      <c r="AD86" s="21">
        <v>-215931</v>
      </c>
      <c r="AE86" s="21">
        <v>-199035</v>
      </c>
      <c r="AF86" s="21">
        <v>-183462</v>
      </c>
      <c r="AG86" s="21">
        <v>-169106</v>
      </c>
      <c r="AH86" s="21">
        <v>-155874</v>
      </c>
      <c r="AI86" s="21">
        <v>-143678</v>
      </c>
      <c r="AJ86" s="21">
        <v>-132436</v>
      </c>
      <c r="AK86" s="21">
        <v>-122073</v>
      </c>
      <c r="AL86" s="21">
        <v>-112521</v>
      </c>
      <c r="AM86" s="21">
        <v>-103717</v>
      </c>
      <c r="AN86" s="21">
        <v>-14077254</v>
      </c>
    </row>
    <row r="87" spans="1:40" ht="32.1" customHeight="1" x14ac:dyDescent="0.25">
      <c r="A87" s="205" t="s">
        <v>296</v>
      </c>
      <c r="B87" s="205"/>
      <c r="C87" s="205"/>
      <c r="D87" s="205"/>
      <c r="E87" s="208">
        <v>-14077253.945830001</v>
      </c>
      <c r="F87" s="208"/>
      <c r="G87" s="14" t="s">
        <v>297</v>
      </c>
    </row>
    <row r="88" spans="1:40" ht="15.95" customHeight="1" x14ac:dyDescent="0.25">
      <c r="A88" s="205" t="s">
        <v>298</v>
      </c>
      <c r="B88" s="205"/>
      <c r="C88" s="205"/>
      <c r="D88" s="205"/>
      <c r="E88" s="186" t="s">
        <v>214</v>
      </c>
      <c r="F88" s="186"/>
      <c r="G88" s="14" t="s">
        <v>299</v>
      </c>
    </row>
    <row r="89" spans="1:40" ht="15.95" customHeight="1" x14ac:dyDescent="0.25">
      <c r="A89" s="205" t="s">
        <v>300</v>
      </c>
      <c r="B89" s="205"/>
      <c r="C89" s="205"/>
      <c r="D89" s="205"/>
      <c r="E89" s="186" t="s">
        <v>214</v>
      </c>
      <c r="F89" s="186"/>
      <c r="G89" s="14" t="s">
        <v>301</v>
      </c>
    </row>
    <row r="90" spans="1:40" ht="15.95" customHeight="1" thickBot="1" x14ac:dyDescent="0.3">
      <c r="A90" s="206" t="s">
        <v>302</v>
      </c>
      <c r="B90" s="206"/>
      <c r="C90" s="206"/>
      <c r="D90" s="206"/>
      <c r="E90" s="207" t="s">
        <v>214</v>
      </c>
      <c r="F90" s="207"/>
      <c r="G90" s="14" t="s">
        <v>301</v>
      </c>
    </row>
    <row r="92" spans="1:40" ht="11.1" customHeight="1" x14ac:dyDescent="0.25">
      <c r="A92" s="9" t="s">
        <v>303</v>
      </c>
    </row>
    <row r="93" spans="1:40" ht="11.1" customHeight="1" x14ac:dyDescent="0.25">
      <c r="A93" s="9" t="s">
        <v>304</v>
      </c>
    </row>
    <row r="94" spans="1:40" ht="11.1" customHeight="1" x14ac:dyDescent="0.25">
      <c r="A94" s="9" t="s">
        <v>305</v>
      </c>
    </row>
    <row r="95" spans="1:40" ht="11.1" customHeight="1" x14ac:dyDescent="0.25">
      <c r="A95" s="9" t="s">
        <v>306</v>
      </c>
    </row>
    <row r="96" spans="1:40" ht="11.1" customHeight="1" x14ac:dyDescent="0.25">
      <c r="A96" s="9" t="s">
        <v>307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8" zoomScale="55" zoomScaleNormal="55" workbookViewId="0">
      <selection activeCell="H36" sqref="H36:H38"/>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72" t="s">
        <v>3</v>
      </c>
      <c r="B5" s="172"/>
      <c r="C5" s="172"/>
      <c r="D5" s="172"/>
      <c r="E5" s="172"/>
      <c r="F5" s="172"/>
      <c r="G5" s="172"/>
      <c r="H5" s="172"/>
      <c r="I5" s="172"/>
      <c r="J5" s="172"/>
      <c r="K5" s="172"/>
      <c r="L5" s="172"/>
    </row>
    <row r="6" spans="1:12" ht="15.95" customHeight="1" x14ac:dyDescent="0.25"/>
    <row r="7" spans="1:12" ht="18.95" customHeight="1" x14ac:dyDescent="0.3">
      <c r="A7" s="173" t="s">
        <v>4</v>
      </c>
      <c r="B7" s="173"/>
      <c r="C7" s="173"/>
      <c r="D7" s="173"/>
      <c r="E7" s="173"/>
      <c r="F7" s="173"/>
      <c r="G7" s="173"/>
      <c r="H7" s="173"/>
      <c r="I7" s="173"/>
      <c r="J7" s="173"/>
      <c r="K7" s="173"/>
      <c r="L7" s="173"/>
    </row>
    <row r="8" spans="1:12" ht="15.95" customHeight="1" x14ac:dyDescent="0.25"/>
    <row r="9" spans="1:12" ht="15.95" customHeight="1" x14ac:dyDescent="0.25">
      <c r="A9" s="172" t="s">
        <v>5</v>
      </c>
      <c r="B9" s="172"/>
      <c r="C9" s="172"/>
      <c r="D9" s="172"/>
      <c r="E9" s="172"/>
      <c r="F9" s="172"/>
      <c r="G9" s="172"/>
      <c r="H9" s="172"/>
      <c r="I9" s="172"/>
      <c r="J9" s="172"/>
      <c r="K9" s="172"/>
      <c r="L9" s="172"/>
    </row>
    <row r="10" spans="1:12" ht="15.95" customHeight="1" x14ac:dyDescent="0.25">
      <c r="A10" s="174" t="s">
        <v>6</v>
      </c>
      <c r="B10" s="174"/>
      <c r="C10" s="174"/>
      <c r="D10" s="174"/>
      <c r="E10" s="174"/>
      <c r="F10" s="174"/>
      <c r="G10" s="174"/>
      <c r="H10" s="174"/>
      <c r="I10" s="174"/>
      <c r="J10" s="174"/>
      <c r="K10" s="174"/>
      <c r="L10" s="174"/>
    </row>
    <row r="11" spans="1:12" ht="15.95" customHeight="1" x14ac:dyDescent="0.25"/>
    <row r="12" spans="1:12" ht="15.95" customHeight="1" x14ac:dyDescent="0.25">
      <c r="A12" s="172" t="s">
        <v>7</v>
      </c>
      <c r="B12" s="172"/>
      <c r="C12" s="172"/>
      <c r="D12" s="172"/>
      <c r="E12" s="172"/>
      <c r="F12" s="172"/>
      <c r="G12" s="172"/>
      <c r="H12" s="172"/>
      <c r="I12" s="172"/>
      <c r="J12" s="172"/>
      <c r="K12" s="172"/>
      <c r="L12" s="172"/>
    </row>
    <row r="13" spans="1:12" ht="15.95" customHeight="1" x14ac:dyDescent="0.25">
      <c r="A13" s="174" t="s">
        <v>8</v>
      </c>
      <c r="B13" s="174"/>
      <c r="C13" s="174"/>
      <c r="D13" s="174"/>
      <c r="E13" s="174"/>
      <c r="F13" s="174"/>
      <c r="G13" s="174"/>
      <c r="H13" s="174"/>
      <c r="I13" s="174"/>
      <c r="J13" s="174"/>
      <c r="K13" s="174"/>
      <c r="L13" s="174"/>
    </row>
    <row r="14" spans="1:12" ht="15.95" customHeight="1" x14ac:dyDescent="0.25"/>
    <row r="15" spans="1:12" ht="32.1" customHeight="1" x14ac:dyDescent="0.25">
      <c r="A15" s="175" t="s">
        <v>9</v>
      </c>
      <c r="B15" s="175"/>
      <c r="C15" s="175"/>
      <c r="D15" s="175"/>
      <c r="E15" s="175"/>
      <c r="F15" s="175"/>
      <c r="G15" s="175"/>
      <c r="H15" s="175"/>
      <c r="I15" s="175"/>
      <c r="J15" s="175"/>
      <c r="K15" s="175"/>
      <c r="L15" s="175"/>
    </row>
    <row r="16" spans="1:12" ht="15.95" customHeight="1" x14ac:dyDescent="0.25">
      <c r="A16" s="174" t="s">
        <v>10</v>
      </c>
      <c r="B16" s="174"/>
      <c r="C16" s="174"/>
      <c r="D16" s="174"/>
      <c r="E16" s="174"/>
      <c r="F16" s="174"/>
      <c r="G16" s="174"/>
      <c r="H16" s="174"/>
      <c r="I16" s="174"/>
      <c r="J16" s="174"/>
      <c r="K16" s="174"/>
      <c r="L16" s="174"/>
    </row>
    <row r="17" spans="1:12" ht="15.95" customHeight="1" x14ac:dyDescent="0.25"/>
    <row r="18" spans="1:12" ht="15.95" customHeight="1" x14ac:dyDescent="0.25"/>
    <row r="19" spans="1:12" ht="18.95" customHeight="1" x14ac:dyDescent="0.3">
      <c r="A19" s="179" t="s">
        <v>308</v>
      </c>
      <c r="B19" s="179"/>
      <c r="C19" s="179"/>
      <c r="D19" s="179"/>
      <c r="E19" s="179"/>
      <c r="F19" s="179"/>
      <c r="G19" s="179"/>
      <c r="H19" s="179"/>
      <c r="I19" s="179"/>
      <c r="J19" s="179"/>
      <c r="K19" s="179"/>
      <c r="L19" s="179"/>
    </row>
    <row r="20" spans="1:12" ht="11.1" customHeight="1" x14ac:dyDescent="0.25"/>
    <row r="21" spans="1:12" ht="15.95" customHeight="1" x14ac:dyDescent="0.25">
      <c r="A21" s="177" t="s">
        <v>309</v>
      </c>
      <c r="B21" s="177" t="s">
        <v>310</v>
      </c>
      <c r="C21" s="180" t="s">
        <v>311</v>
      </c>
      <c r="D21" s="180"/>
      <c r="E21" s="180"/>
      <c r="F21" s="180"/>
      <c r="G21" s="180"/>
      <c r="H21" s="180"/>
      <c r="I21" s="177" t="s">
        <v>312</v>
      </c>
      <c r="J21" s="177" t="s">
        <v>313</v>
      </c>
      <c r="K21" s="177" t="s">
        <v>314</v>
      </c>
      <c r="L21" s="177" t="s">
        <v>315</v>
      </c>
    </row>
    <row r="22" spans="1:12" ht="32.1" customHeight="1" x14ac:dyDescent="0.25">
      <c r="A22" s="182"/>
      <c r="B22" s="182"/>
      <c r="C22" s="180" t="s">
        <v>316</v>
      </c>
      <c r="D22" s="180"/>
      <c r="E22" s="6"/>
      <c r="F22" s="6"/>
      <c r="G22" s="180" t="s">
        <v>317</v>
      </c>
      <c r="H22" s="180"/>
      <c r="I22" s="182"/>
      <c r="J22" s="182"/>
      <c r="K22" s="182"/>
      <c r="L22" s="182"/>
    </row>
    <row r="23" spans="1:12" ht="32.1" customHeight="1" x14ac:dyDescent="0.25">
      <c r="A23" s="178"/>
      <c r="B23" s="178"/>
      <c r="C23" s="6" t="s">
        <v>318</v>
      </c>
      <c r="D23" s="6" t="s">
        <v>319</v>
      </c>
      <c r="E23" s="6" t="s">
        <v>318</v>
      </c>
      <c r="F23" s="6" t="s">
        <v>319</v>
      </c>
      <c r="G23" s="6" t="s">
        <v>318</v>
      </c>
      <c r="H23" s="6" t="s">
        <v>319</v>
      </c>
      <c r="I23" s="178"/>
      <c r="J23" s="178"/>
      <c r="K23" s="178"/>
      <c r="L23" s="178"/>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320</v>
      </c>
      <c r="C25" s="24" t="s">
        <v>61</v>
      </c>
      <c r="D25" s="24" t="s">
        <v>61</v>
      </c>
      <c r="E25" s="24" t="s">
        <v>61</v>
      </c>
      <c r="F25" s="24" t="s">
        <v>61</v>
      </c>
      <c r="G25" s="23" t="s">
        <v>61</v>
      </c>
      <c r="H25" s="23" t="s">
        <v>61</v>
      </c>
      <c r="I25" s="23" t="s">
        <v>321</v>
      </c>
      <c r="J25" s="23" t="s">
        <v>321</v>
      </c>
      <c r="K25" s="23" t="s">
        <v>61</v>
      </c>
      <c r="L25" s="23" t="s">
        <v>61</v>
      </c>
    </row>
    <row r="26" spans="1:12" ht="15.95" customHeight="1" x14ac:dyDescent="0.25">
      <c r="A26" s="22" t="s">
        <v>322</v>
      </c>
      <c r="B26" s="14" t="s">
        <v>323</v>
      </c>
      <c r="C26" s="6" t="s">
        <v>32</v>
      </c>
      <c r="D26" s="6" t="s">
        <v>32</v>
      </c>
      <c r="E26" s="25" t="s">
        <v>61</v>
      </c>
      <c r="F26" s="25" t="s">
        <v>61</v>
      </c>
      <c r="G26" s="36" t="s">
        <v>32</v>
      </c>
      <c r="H26" s="36" t="s">
        <v>32</v>
      </c>
      <c r="I26" s="6" t="s">
        <v>321</v>
      </c>
      <c r="J26" s="6" t="s">
        <v>321</v>
      </c>
      <c r="K26" s="6" t="s">
        <v>61</v>
      </c>
      <c r="L26" s="6" t="s">
        <v>61</v>
      </c>
    </row>
    <row r="27" spans="1:12" ht="32.1" customHeight="1" x14ac:dyDescent="0.25">
      <c r="A27" s="22" t="s">
        <v>324</v>
      </c>
      <c r="B27" s="14" t="s">
        <v>325</v>
      </c>
      <c r="C27" s="6" t="s">
        <v>32</v>
      </c>
      <c r="D27" s="6" t="s">
        <v>32</v>
      </c>
      <c r="E27" s="25" t="s">
        <v>61</v>
      </c>
      <c r="F27" s="25" t="s">
        <v>61</v>
      </c>
      <c r="G27" s="36" t="s">
        <v>32</v>
      </c>
      <c r="H27" s="36" t="s">
        <v>32</v>
      </c>
      <c r="I27" s="6" t="s">
        <v>321</v>
      </c>
      <c r="J27" s="6" t="s">
        <v>321</v>
      </c>
      <c r="K27" s="6" t="s">
        <v>61</v>
      </c>
      <c r="L27" s="6" t="s">
        <v>61</v>
      </c>
    </row>
    <row r="28" spans="1:12" ht="48" customHeight="1" x14ac:dyDescent="0.25">
      <c r="A28" s="22" t="s">
        <v>326</v>
      </c>
      <c r="B28" s="14" t="s">
        <v>327</v>
      </c>
      <c r="C28" s="6" t="s">
        <v>32</v>
      </c>
      <c r="D28" s="6" t="s">
        <v>32</v>
      </c>
      <c r="E28" s="25" t="s">
        <v>61</v>
      </c>
      <c r="F28" s="25" t="s">
        <v>61</v>
      </c>
      <c r="G28" s="36" t="s">
        <v>32</v>
      </c>
      <c r="H28" s="36" t="s">
        <v>32</v>
      </c>
      <c r="I28" s="6" t="s">
        <v>321</v>
      </c>
      <c r="J28" s="6" t="s">
        <v>321</v>
      </c>
      <c r="K28" s="6" t="s">
        <v>61</v>
      </c>
      <c r="L28" s="6" t="s">
        <v>61</v>
      </c>
    </row>
    <row r="29" spans="1:12" ht="32.1" customHeight="1" x14ac:dyDescent="0.25">
      <c r="A29" s="22" t="s">
        <v>328</v>
      </c>
      <c r="B29" s="14" t="s">
        <v>329</v>
      </c>
      <c r="C29" s="6" t="s">
        <v>32</v>
      </c>
      <c r="D29" s="6" t="s">
        <v>32</v>
      </c>
      <c r="E29" s="25" t="s">
        <v>61</v>
      </c>
      <c r="F29" s="25" t="s">
        <v>61</v>
      </c>
      <c r="G29" s="36" t="s">
        <v>32</v>
      </c>
      <c r="H29" s="36" t="s">
        <v>32</v>
      </c>
      <c r="I29" s="6" t="s">
        <v>321</v>
      </c>
      <c r="J29" s="6" t="s">
        <v>321</v>
      </c>
      <c r="K29" s="6" t="s">
        <v>61</v>
      </c>
      <c r="L29" s="6" t="s">
        <v>61</v>
      </c>
    </row>
    <row r="30" spans="1:12" ht="32.1" customHeight="1" x14ac:dyDescent="0.25">
      <c r="A30" s="22" t="s">
        <v>330</v>
      </c>
      <c r="B30" s="14" t="s">
        <v>331</v>
      </c>
      <c r="C30" s="6" t="s">
        <v>32</v>
      </c>
      <c r="D30" s="6" t="s">
        <v>32</v>
      </c>
      <c r="E30" s="25" t="s">
        <v>61</v>
      </c>
      <c r="F30" s="25" t="s">
        <v>61</v>
      </c>
      <c r="G30" s="36" t="s">
        <v>32</v>
      </c>
      <c r="H30" s="36" t="s">
        <v>32</v>
      </c>
      <c r="I30" s="6" t="s">
        <v>321</v>
      </c>
      <c r="J30" s="6" t="s">
        <v>321</v>
      </c>
      <c r="K30" s="6" t="s">
        <v>61</v>
      </c>
      <c r="L30" s="6" t="s">
        <v>61</v>
      </c>
    </row>
    <row r="31" spans="1:12" ht="32.1" customHeight="1" x14ac:dyDescent="0.25">
      <c r="A31" s="22" t="s">
        <v>332</v>
      </c>
      <c r="B31" s="14" t="s">
        <v>333</v>
      </c>
      <c r="C31" s="6" t="s">
        <v>32</v>
      </c>
      <c r="D31" s="6" t="s">
        <v>32</v>
      </c>
      <c r="E31" s="25" t="s">
        <v>61</v>
      </c>
      <c r="F31" s="25" t="s">
        <v>61</v>
      </c>
      <c r="G31" s="36" t="s">
        <v>32</v>
      </c>
      <c r="H31" s="36" t="s">
        <v>32</v>
      </c>
      <c r="I31" s="6" t="s">
        <v>321</v>
      </c>
      <c r="J31" s="6" t="s">
        <v>321</v>
      </c>
      <c r="K31" s="6" t="s">
        <v>61</v>
      </c>
      <c r="L31" s="6" t="s">
        <v>61</v>
      </c>
    </row>
    <row r="32" spans="1:12" ht="32.1" customHeight="1" x14ac:dyDescent="0.25">
      <c r="A32" s="22" t="s">
        <v>334</v>
      </c>
      <c r="B32" s="14" t="s">
        <v>335</v>
      </c>
      <c r="C32" s="6" t="s">
        <v>32</v>
      </c>
      <c r="D32" s="6" t="s">
        <v>32</v>
      </c>
      <c r="E32" s="25" t="s">
        <v>61</v>
      </c>
      <c r="F32" s="25" t="s">
        <v>61</v>
      </c>
      <c r="G32" s="36" t="s">
        <v>32</v>
      </c>
      <c r="H32" s="36" t="s">
        <v>32</v>
      </c>
      <c r="I32" s="6" t="s">
        <v>321</v>
      </c>
      <c r="J32" s="6" t="s">
        <v>321</v>
      </c>
      <c r="K32" s="6" t="s">
        <v>61</v>
      </c>
      <c r="L32" s="6" t="s">
        <v>61</v>
      </c>
    </row>
    <row r="33" spans="1:12" ht="32.1" customHeight="1" x14ac:dyDescent="0.25">
      <c r="A33" s="22" t="s">
        <v>336</v>
      </c>
      <c r="B33" s="14" t="s">
        <v>337</v>
      </c>
      <c r="C33" s="6" t="s">
        <v>32</v>
      </c>
      <c r="D33" s="6" t="s">
        <v>32</v>
      </c>
      <c r="E33" s="25" t="s">
        <v>61</v>
      </c>
      <c r="F33" s="25" t="s">
        <v>61</v>
      </c>
      <c r="G33" s="36" t="s">
        <v>32</v>
      </c>
      <c r="H33" s="36" t="s">
        <v>32</v>
      </c>
      <c r="I33" s="6" t="s">
        <v>321</v>
      </c>
      <c r="J33" s="6" t="s">
        <v>321</v>
      </c>
      <c r="K33" s="6" t="s">
        <v>61</v>
      </c>
      <c r="L33" s="6" t="s">
        <v>61</v>
      </c>
    </row>
    <row r="34" spans="1:12" ht="48" customHeight="1" x14ac:dyDescent="0.25">
      <c r="A34" s="22" t="s">
        <v>338</v>
      </c>
      <c r="B34" s="14" t="s">
        <v>339</v>
      </c>
      <c r="C34" s="6" t="s">
        <v>32</v>
      </c>
      <c r="D34" s="6" t="s">
        <v>32</v>
      </c>
      <c r="E34" s="25" t="s">
        <v>61</v>
      </c>
      <c r="F34" s="25" t="s">
        <v>61</v>
      </c>
      <c r="G34" s="36" t="s">
        <v>32</v>
      </c>
      <c r="H34" s="36" t="s">
        <v>32</v>
      </c>
      <c r="I34" s="6" t="s">
        <v>321</v>
      </c>
      <c r="J34" s="6" t="s">
        <v>321</v>
      </c>
      <c r="K34" s="6" t="s">
        <v>61</v>
      </c>
      <c r="L34" s="6" t="s">
        <v>61</v>
      </c>
    </row>
    <row r="35" spans="1:12" ht="15.95" customHeight="1" x14ac:dyDescent="0.25">
      <c r="A35" s="22" t="s">
        <v>340</v>
      </c>
      <c r="B35" s="14" t="s">
        <v>341</v>
      </c>
      <c r="C35" s="6" t="s">
        <v>32</v>
      </c>
      <c r="D35" s="6" t="s">
        <v>32</v>
      </c>
      <c r="E35" s="25" t="s">
        <v>61</v>
      </c>
      <c r="F35" s="25" t="s">
        <v>61</v>
      </c>
      <c r="G35" s="36" t="s">
        <v>32</v>
      </c>
      <c r="H35" s="36" t="s">
        <v>32</v>
      </c>
      <c r="I35" s="6" t="s">
        <v>321</v>
      </c>
      <c r="J35" s="6" t="s">
        <v>321</v>
      </c>
      <c r="K35" s="6" t="s">
        <v>61</v>
      </c>
      <c r="L35" s="6" t="s">
        <v>61</v>
      </c>
    </row>
    <row r="36" spans="1:12" ht="32.1" customHeight="1" x14ac:dyDescent="0.25">
      <c r="A36" s="22" t="s">
        <v>342</v>
      </c>
      <c r="B36" s="14" t="s">
        <v>343</v>
      </c>
      <c r="C36" s="6" t="s">
        <v>32</v>
      </c>
      <c r="D36" s="6" t="s">
        <v>32</v>
      </c>
      <c r="E36" s="25" t="s">
        <v>61</v>
      </c>
      <c r="F36" s="25" t="s">
        <v>61</v>
      </c>
      <c r="G36" s="36" t="s">
        <v>32</v>
      </c>
      <c r="H36" s="36" t="s">
        <v>32</v>
      </c>
      <c r="I36" s="6" t="s">
        <v>321</v>
      </c>
      <c r="J36" s="6" t="s">
        <v>321</v>
      </c>
      <c r="K36" s="6" t="s">
        <v>61</v>
      </c>
      <c r="L36" s="6" t="s">
        <v>61</v>
      </c>
    </row>
    <row r="37" spans="1:12" ht="15.95" customHeight="1" x14ac:dyDescent="0.25">
      <c r="A37" s="22" t="s">
        <v>344</v>
      </c>
      <c r="B37" s="14" t="s">
        <v>345</v>
      </c>
      <c r="C37" s="6" t="s">
        <v>32</v>
      </c>
      <c r="D37" s="6" t="s">
        <v>32</v>
      </c>
      <c r="E37" s="25" t="s">
        <v>61</v>
      </c>
      <c r="F37" s="25" t="s">
        <v>61</v>
      </c>
      <c r="G37" s="36" t="s">
        <v>32</v>
      </c>
      <c r="H37" s="36" t="s">
        <v>32</v>
      </c>
      <c r="I37" s="6" t="s">
        <v>321</v>
      </c>
      <c r="J37" s="6" t="s">
        <v>321</v>
      </c>
      <c r="K37" s="6" t="s">
        <v>61</v>
      </c>
      <c r="L37" s="6" t="s">
        <v>61</v>
      </c>
    </row>
    <row r="38" spans="1:12" ht="15.95" customHeight="1" x14ac:dyDescent="0.25">
      <c r="A38" s="22" t="s">
        <v>346</v>
      </c>
      <c r="B38" s="22" t="s">
        <v>347</v>
      </c>
      <c r="C38" s="24" t="s">
        <v>61</v>
      </c>
      <c r="D38" s="24" t="s">
        <v>61</v>
      </c>
      <c r="E38" s="24" t="s">
        <v>61</v>
      </c>
      <c r="F38" s="24" t="s">
        <v>61</v>
      </c>
      <c r="G38" s="23" t="s">
        <v>61</v>
      </c>
      <c r="H38" s="23" t="s">
        <v>61</v>
      </c>
      <c r="I38" s="23" t="s">
        <v>321</v>
      </c>
      <c r="J38" s="23" t="s">
        <v>321</v>
      </c>
      <c r="K38" s="23" t="s">
        <v>61</v>
      </c>
      <c r="L38" s="23" t="s">
        <v>61</v>
      </c>
    </row>
    <row r="39" spans="1:12" ht="63" customHeight="1" x14ac:dyDescent="0.25">
      <c r="A39" s="22" t="s">
        <v>16</v>
      </c>
      <c r="B39" s="14" t="s">
        <v>348</v>
      </c>
      <c r="C39" s="6" t="s">
        <v>32</v>
      </c>
      <c r="D39" s="6" t="s">
        <v>32</v>
      </c>
      <c r="E39" s="25" t="s">
        <v>61</v>
      </c>
      <c r="F39" s="25" t="s">
        <v>61</v>
      </c>
      <c r="G39" s="36" t="s">
        <v>32</v>
      </c>
      <c r="H39" s="36" t="s">
        <v>32</v>
      </c>
      <c r="I39" s="6" t="s">
        <v>321</v>
      </c>
      <c r="J39" s="6" t="s">
        <v>321</v>
      </c>
      <c r="K39" s="6" t="s">
        <v>61</v>
      </c>
      <c r="L39" s="6" t="s">
        <v>61</v>
      </c>
    </row>
    <row r="40" spans="1:12" ht="15.95" customHeight="1" x14ac:dyDescent="0.25">
      <c r="A40" s="22" t="s">
        <v>349</v>
      </c>
      <c r="B40" s="14" t="s">
        <v>350</v>
      </c>
      <c r="C40" s="25" t="s">
        <v>351</v>
      </c>
      <c r="D40" s="25" t="s">
        <v>351</v>
      </c>
      <c r="E40" s="25" t="s">
        <v>61</v>
      </c>
      <c r="F40" s="25" t="s">
        <v>61</v>
      </c>
      <c r="G40" s="25">
        <v>45778</v>
      </c>
      <c r="H40" s="25">
        <v>45778</v>
      </c>
      <c r="I40" s="6" t="s">
        <v>321</v>
      </c>
      <c r="J40" s="6" t="s">
        <v>321</v>
      </c>
      <c r="K40" s="6" t="s">
        <v>61</v>
      </c>
      <c r="L40" s="6" t="s">
        <v>61</v>
      </c>
    </row>
    <row r="41" spans="1:12" ht="32.1" customHeight="1" x14ac:dyDescent="0.25">
      <c r="A41" s="22" t="s">
        <v>352</v>
      </c>
      <c r="B41" s="22" t="s">
        <v>353</v>
      </c>
      <c r="C41" s="24" t="s">
        <v>61</v>
      </c>
      <c r="D41" s="24" t="s">
        <v>61</v>
      </c>
      <c r="E41" s="24" t="s">
        <v>61</v>
      </c>
      <c r="F41" s="24" t="s">
        <v>61</v>
      </c>
      <c r="G41" s="23" t="s">
        <v>61</v>
      </c>
      <c r="H41" s="23" t="s">
        <v>61</v>
      </c>
      <c r="I41" s="23" t="s">
        <v>321</v>
      </c>
      <c r="J41" s="23" t="s">
        <v>321</v>
      </c>
      <c r="K41" s="23" t="s">
        <v>61</v>
      </c>
      <c r="L41" s="23" t="s">
        <v>61</v>
      </c>
    </row>
    <row r="42" spans="1:12" ht="32.1" customHeight="1" x14ac:dyDescent="0.25">
      <c r="A42" s="22" t="s">
        <v>17</v>
      </c>
      <c r="B42" s="14" t="s">
        <v>354</v>
      </c>
      <c r="C42" s="6" t="s">
        <v>32</v>
      </c>
      <c r="D42" s="6" t="s">
        <v>32</v>
      </c>
      <c r="E42" s="25" t="s">
        <v>61</v>
      </c>
      <c r="F42" s="25" t="s">
        <v>61</v>
      </c>
      <c r="G42" s="36" t="s">
        <v>32</v>
      </c>
      <c r="H42" s="36" t="s">
        <v>32</v>
      </c>
      <c r="I42" s="6" t="s">
        <v>321</v>
      </c>
      <c r="J42" s="6" t="s">
        <v>321</v>
      </c>
      <c r="K42" s="6" t="s">
        <v>61</v>
      </c>
      <c r="L42" s="6" t="s">
        <v>61</v>
      </c>
    </row>
    <row r="43" spans="1:12" ht="15.95" customHeight="1" x14ac:dyDescent="0.25">
      <c r="A43" s="22" t="s">
        <v>355</v>
      </c>
      <c r="B43" s="14" t="s">
        <v>356</v>
      </c>
      <c r="C43" s="25" t="s">
        <v>357</v>
      </c>
      <c r="D43" s="25" t="s">
        <v>357</v>
      </c>
      <c r="E43" s="25" t="s">
        <v>61</v>
      </c>
      <c r="F43" s="25" t="s">
        <v>61</v>
      </c>
      <c r="G43" s="25">
        <v>45809</v>
      </c>
      <c r="H43" s="25">
        <v>45809</v>
      </c>
      <c r="I43" s="6" t="s">
        <v>321</v>
      </c>
      <c r="J43" s="6" t="s">
        <v>321</v>
      </c>
      <c r="K43" s="6" t="s">
        <v>61</v>
      </c>
      <c r="L43" s="6" t="s">
        <v>61</v>
      </c>
    </row>
    <row r="44" spans="1:12" ht="15.95" customHeight="1" x14ac:dyDescent="0.25">
      <c r="A44" s="22" t="s">
        <v>358</v>
      </c>
      <c r="B44" s="14" t="s">
        <v>359</v>
      </c>
      <c r="C44" s="25" t="s">
        <v>360</v>
      </c>
      <c r="D44" s="25" t="s">
        <v>360</v>
      </c>
      <c r="E44" s="25" t="s">
        <v>61</v>
      </c>
      <c r="F44" s="25" t="s">
        <v>61</v>
      </c>
      <c r="G44" s="25">
        <v>45962</v>
      </c>
      <c r="H44" s="25">
        <v>46011</v>
      </c>
      <c r="I44" s="6" t="s">
        <v>321</v>
      </c>
      <c r="J44" s="6" t="s">
        <v>321</v>
      </c>
      <c r="K44" s="6" t="s">
        <v>61</v>
      </c>
      <c r="L44" s="6" t="s">
        <v>61</v>
      </c>
    </row>
    <row r="45" spans="1:12" ht="63" customHeight="1" x14ac:dyDescent="0.25">
      <c r="A45" s="22" t="s">
        <v>361</v>
      </c>
      <c r="B45" s="14" t="s">
        <v>362</v>
      </c>
      <c r="C45" s="6" t="s">
        <v>32</v>
      </c>
      <c r="D45" s="6" t="s">
        <v>32</v>
      </c>
      <c r="E45" s="25" t="s">
        <v>61</v>
      </c>
      <c r="F45" s="25" t="s">
        <v>61</v>
      </c>
      <c r="G45" s="36" t="s">
        <v>32</v>
      </c>
      <c r="H45" s="36" t="s">
        <v>32</v>
      </c>
      <c r="I45" s="6" t="s">
        <v>321</v>
      </c>
      <c r="J45" s="6" t="s">
        <v>321</v>
      </c>
      <c r="K45" s="6" t="s">
        <v>61</v>
      </c>
      <c r="L45" s="6" t="s">
        <v>61</v>
      </c>
    </row>
    <row r="46" spans="1:12" ht="141.94999999999999" customHeight="1" x14ac:dyDescent="0.25">
      <c r="A46" s="22" t="s">
        <v>363</v>
      </c>
      <c r="B46" s="14" t="s">
        <v>364</v>
      </c>
      <c r="C46" s="6" t="s">
        <v>32</v>
      </c>
      <c r="D46" s="6" t="s">
        <v>32</v>
      </c>
      <c r="E46" s="25" t="s">
        <v>61</v>
      </c>
      <c r="F46" s="25" t="s">
        <v>61</v>
      </c>
      <c r="G46" s="36" t="s">
        <v>32</v>
      </c>
      <c r="H46" s="36" t="s">
        <v>32</v>
      </c>
      <c r="I46" s="6" t="s">
        <v>321</v>
      </c>
      <c r="J46" s="6" t="s">
        <v>321</v>
      </c>
      <c r="K46" s="6" t="s">
        <v>61</v>
      </c>
      <c r="L46" s="6" t="s">
        <v>61</v>
      </c>
    </row>
    <row r="47" spans="1:12" ht="15.95" customHeight="1" x14ac:dyDescent="0.25">
      <c r="A47" s="22" t="s">
        <v>365</v>
      </c>
      <c r="B47" s="14" t="s">
        <v>366</v>
      </c>
      <c r="C47" s="25" t="s">
        <v>367</v>
      </c>
      <c r="D47" s="25" t="s">
        <v>367</v>
      </c>
      <c r="E47" s="25" t="s">
        <v>61</v>
      </c>
      <c r="F47" s="25" t="s">
        <v>61</v>
      </c>
      <c r="G47" s="25">
        <v>46012</v>
      </c>
      <c r="H47" s="25">
        <v>46015</v>
      </c>
      <c r="I47" s="6" t="s">
        <v>321</v>
      </c>
      <c r="J47" s="6" t="s">
        <v>321</v>
      </c>
      <c r="K47" s="6" t="s">
        <v>61</v>
      </c>
      <c r="L47" s="6" t="s">
        <v>61</v>
      </c>
    </row>
    <row r="48" spans="1:12" ht="15.95" customHeight="1" x14ac:dyDescent="0.25">
      <c r="A48" s="22" t="s">
        <v>368</v>
      </c>
      <c r="B48" s="22" t="s">
        <v>369</v>
      </c>
      <c r="C48" s="24" t="s">
        <v>61</v>
      </c>
      <c r="D48" s="24" t="s">
        <v>61</v>
      </c>
      <c r="E48" s="24" t="s">
        <v>61</v>
      </c>
      <c r="F48" s="24" t="s">
        <v>61</v>
      </c>
      <c r="G48" s="23" t="s">
        <v>61</v>
      </c>
      <c r="H48" s="23" t="s">
        <v>61</v>
      </c>
      <c r="I48" s="23" t="s">
        <v>321</v>
      </c>
      <c r="J48" s="23" t="s">
        <v>321</v>
      </c>
      <c r="K48" s="23" t="s">
        <v>61</v>
      </c>
      <c r="L48" s="23" t="s">
        <v>61</v>
      </c>
    </row>
    <row r="49" spans="1:12" ht="32.1" customHeight="1" x14ac:dyDescent="0.25">
      <c r="A49" s="22" t="s">
        <v>24</v>
      </c>
      <c r="B49" s="14" t="s">
        <v>370</v>
      </c>
      <c r="C49" s="6" t="s">
        <v>32</v>
      </c>
      <c r="D49" s="6" t="s">
        <v>32</v>
      </c>
      <c r="E49" s="25" t="s">
        <v>61</v>
      </c>
      <c r="F49" s="25" t="s">
        <v>61</v>
      </c>
      <c r="G49" s="25">
        <v>46016</v>
      </c>
      <c r="H49" s="25">
        <v>46019</v>
      </c>
      <c r="I49" s="6" t="s">
        <v>321</v>
      </c>
      <c r="J49" s="6" t="s">
        <v>321</v>
      </c>
      <c r="K49" s="6" t="s">
        <v>61</v>
      </c>
      <c r="L49" s="6" t="s">
        <v>61</v>
      </c>
    </row>
    <row r="50" spans="1:12" ht="123.75" customHeight="1" x14ac:dyDescent="0.25">
      <c r="A50" s="22" t="s">
        <v>371</v>
      </c>
      <c r="B50" s="14" t="s">
        <v>372</v>
      </c>
      <c r="C50" s="25" t="s">
        <v>373</v>
      </c>
      <c r="D50" s="25" t="s">
        <v>373</v>
      </c>
      <c r="E50" s="25" t="s">
        <v>61</v>
      </c>
      <c r="F50" s="25" t="s">
        <v>61</v>
      </c>
      <c r="G50" s="25">
        <v>46020</v>
      </c>
      <c r="H50" s="25">
        <v>46020</v>
      </c>
      <c r="I50" s="6" t="s">
        <v>321</v>
      </c>
      <c r="J50" s="6" t="s">
        <v>321</v>
      </c>
      <c r="K50" s="6" t="s">
        <v>61</v>
      </c>
      <c r="L50" s="6" t="s">
        <v>61</v>
      </c>
    </row>
    <row r="51" spans="1:12" ht="48" customHeight="1" x14ac:dyDescent="0.25">
      <c r="A51" s="22" t="s">
        <v>374</v>
      </c>
      <c r="B51" s="14" t="s">
        <v>375</v>
      </c>
      <c r="C51" s="6" t="s">
        <v>32</v>
      </c>
      <c r="D51" s="6" t="s">
        <v>32</v>
      </c>
      <c r="E51" s="25" t="s">
        <v>61</v>
      </c>
      <c r="F51" s="25" t="s">
        <v>61</v>
      </c>
      <c r="G51" s="36" t="s">
        <v>32</v>
      </c>
      <c r="H51" s="36" t="s">
        <v>32</v>
      </c>
      <c r="I51" s="6" t="s">
        <v>321</v>
      </c>
      <c r="J51" s="6" t="s">
        <v>321</v>
      </c>
      <c r="K51" s="6" t="s">
        <v>61</v>
      </c>
      <c r="L51" s="6" t="s">
        <v>61</v>
      </c>
    </row>
    <row r="52" spans="1:12" ht="48" customHeight="1" x14ac:dyDescent="0.25">
      <c r="A52" s="22" t="s">
        <v>376</v>
      </c>
      <c r="B52" s="14" t="s">
        <v>377</v>
      </c>
      <c r="C52" s="6" t="s">
        <v>32</v>
      </c>
      <c r="D52" s="6" t="s">
        <v>32</v>
      </c>
      <c r="E52" s="25" t="s">
        <v>61</v>
      </c>
      <c r="F52" s="25" t="s">
        <v>61</v>
      </c>
      <c r="G52" s="36" t="s">
        <v>32</v>
      </c>
      <c r="H52" s="36" t="s">
        <v>32</v>
      </c>
      <c r="I52" s="6" t="s">
        <v>321</v>
      </c>
      <c r="J52" s="6" t="s">
        <v>321</v>
      </c>
      <c r="K52" s="6" t="s">
        <v>61</v>
      </c>
      <c r="L52" s="6" t="s">
        <v>61</v>
      </c>
    </row>
    <row r="53" spans="1:12" ht="32.1" customHeight="1" x14ac:dyDescent="0.25">
      <c r="A53" s="22" t="s">
        <v>378</v>
      </c>
      <c r="B53" s="14" t="s">
        <v>379</v>
      </c>
      <c r="C53" s="25" t="s">
        <v>373</v>
      </c>
      <c r="D53" s="25" t="s">
        <v>373</v>
      </c>
      <c r="E53" s="25" t="s">
        <v>61</v>
      </c>
      <c r="F53" s="25" t="s">
        <v>61</v>
      </c>
      <c r="G53" s="25">
        <v>46020</v>
      </c>
      <c r="H53" s="25">
        <v>46020</v>
      </c>
      <c r="I53" s="6" t="s">
        <v>321</v>
      </c>
      <c r="J53" s="6" t="s">
        <v>321</v>
      </c>
      <c r="K53" s="6" t="s">
        <v>61</v>
      </c>
      <c r="L53" s="6" t="s">
        <v>61</v>
      </c>
    </row>
    <row r="54" spans="1:12" ht="32.1" customHeight="1" x14ac:dyDescent="0.25">
      <c r="A54" s="22" t="s">
        <v>380</v>
      </c>
      <c r="B54" s="14" t="s">
        <v>381</v>
      </c>
      <c r="C54" s="6" t="s">
        <v>32</v>
      </c>
      <c r="D54" s="6" t="s">
        <v>32</v>
      </c>
      <c r="E54" s="6" t="s">
        <v>61</v>
      </c>
      <c r="F54" s="6" t="s">
        <v>61</v>
      </c>
      <c r="G54" s="36" t="s">
        <v>32</v>
      </c>
      <c r="H54" s="36" t="s">
        <v>32</v>
      </c>
      <c r="I54" s="6" t="s">
        <v>321</v>
      </c>
      <c r="J54" s="6" t="s">
        <v>321</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Артеменко Екатерина Вадимовна</cp:lastModifiedBy>
  <dcterms:created xsi:type="dcterms:W3CDTF">2023-02-03T10:24:01Z</dcterms:created>
  <dcterms:modified xsi:type="dcterms:W3CDTF">2023-02-27T11:41:00Z</dcterms:modified>
</cp:coreProperties>
</file>